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0800"/>
  </bookViews>
  <sheets>
    <sheet name="СтартФиниш(030)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M79" i="1"/>
  <c r="I78" i="1"/>
  <c r="P49" i="1"/>
  <c r="M51" i="1"/>
  <c r="I49" i="1"/>
  <c r="I50" i="1"/>
  <c r="M49" i="1"/>
  <c r="J49" i="1" s="1"/>
  <c r="I51" i="1"/>
  <c r="M48" i="1"/>
  <c r="I48" i="1"/>
  <c r="M46" i="1"/>
  <c r="I46" i="1"/>
  <c r="M45" i="1"/>
  <c r="I45" i="1"/>
  <c r="M44" i="1"/>
  <c r="M22" i="1"/>
  <c r="I19" i="1"/>
  <c r="J51" i="1" l="1"/>
  <c r="J48" i="1"/>
  <c r="J45" i="1"/>
  <c r="J46" i="1"/>
  <c r="M67" i="1"/>
  <c r="M15" i="1"/>
  <c r="I16" i="1"/>
  <c r="I39" i="1"/>
  <c r="I32" i="1"/>
  <c r="I30" i="1"/>
  <c r="I35" i="1"/>
  <c r="I21" i="1"/>
  <c r="I20" i="1"/>
  <c r="I22" i="1"/>
  <c r="J22" i="1" s="1"/>
  <c r="I18" i="1"/>
  <c r="I13" i="1"/>
  <c r="I82" i="1"/>
  <c r="I83" i="1"/>
  <c r="I84" i="1"/>
  <c r="I85" i="1"/>
  <c r="I81" i="1"/>
  <c r="D84" i="1"/>
  <c r="D82" i="1"/>
  <c r="M87" i="1"/>
  <c r="I87" i="1"/>
  <c r="D87" i="1"/>
  <c r="I69" i="1"/>
  <c r="M69" i="1"/>
  <c r="I70" i="1"/>
  <c r="M68" i="1"/>
  <c r="J68" i="1" s="1"/>
  <c r="I64" i="1"/>
  <c r="D67" i="1"/>
  <c r="I11" i="1"/>
  <c r="J11" i="1" s="1"/>
  <c r="D74" i="1"/>
  <c r="D79" i="1"/>
  <c r="D75" i="1"/>
  <c r="D73" i="1"/>
  <c r="D77" i="1"/>
  <c r="D76" i="1"/>
  <c r="J82" i="1" l="1"/>
  <c r="J84" i="1"/>
  <c r="J87" i="1"/>
  <c r="J69" i="1"/>
  <c r="D66" i="1"/>
  <c r="M56" i="1" l="1"/>
  <c r="I55" i="1"/>
  <c r="I54" i="1"/>
  <c r="M54" i="1"/>
  <c r="I56" i="1"/>
  <c r="M53" i="1"/>
  <c r="I53" i="1"/>
  <c r="M59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M74" i="1"/>
  <c r="I72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I58" i="1"/>
  <c r="M61" i="1"/>
  <c r="I62" i="1"/>
  <c r="M60" i="1"/>
  <c r="I61" i="1"/>
  <c r="I60" i="1"/>
  <c r="I34" i="1"/>
  <c r="I33" i="1"/>
  <c r="M21" i="1"/>
  <c r="M65" i="1"/>
  <c r="M66" i="1"/>
  <c r="D65" i="1"/>
  <c r="I66" i="1"/>
  <c r="I67" i="1"/>
  <c r="J67" i="1" s="1"/>
  <c r="I65" i="1"/>
  <c r="I41" i="1"/>
  <c r="M41" i="1"/>
  <c r="I37" i="1"/>
  <c r="M40" i="1"/>
  <c r="M38" i="1"/>
  <c r="M37" i="1"/>
  <c r="I26" i="1"/>
  <c r="I27" i="1"/>
  <c r="M16" i="1"/>
  <c r="M14" i="1"/>
  <c r="I15" i="1"/>
  <c r="J15" i="1" s="1"/>
  <c r="M76" i="1"/>
  <c r="I75" i="1"/>
  <c r="I14" i="1"/>
  <c r="M13" i="1"/>
  <c r="I25" i="1"/>
  <c r="D81" i="1"/>
  <c r="M85" i="1"/>
  <c r="J85" i="1" s="1"/>
  <c r="M83" i="1"/>
  <c r="J83" i="1" s="1"/>
  <c r="M81" i="1"/>
  <c r="J81" i="1" s="1"/>
  <c r="M35" i="1"/>
  <c r="M72" i="1"/>
  <c r="I76" i="1"/>
  <c r="I38" i="1"/>
  <c r="A153" i="1"/>
  <c r="I9" i="1"/>
  <c r="M27" i="1"/>
  <c r="M25" i="1"/>
  <c r="I8" i="1"/>
  <c r="D72" i="1"/>
  <c r="M77" i="1"/>
  <c r="I74" i="1"/>
  <c r="M78" i="1"/>
  <c r="J78" i="1" s="1"/>
  <c r="I77" i="1"/>
  <c r="M75" i="1"/>
  <c r="I79" i="1"/>
  <c r="M73" i="1"/>
  <c r="I73" i="1"/>
  <c r="D64" i="1"/>
  <c r="M64" i="1"/>
  <c r="M58" i="1"/>
  <c r="I59" i="1"/>
  <c r="M36" i="1"/>
  <c r="J36" i="1" s="1"/>
  <c r="M30" i="1"/>
  <c r="M31" i="1"/>
  <c r="J54" i="1" l="1"/>
  <c r="J53" i="1"/>
  <c r="J56" i="1"/>
  <c r="J66" i="1"/>
  <c r="J59" i="1"/>
  <c r="J72" i="1"/>
  <c r="J14" i="1"/>
  <c r="J16" i="1"/>
  <c r="J61" i="1"/>
  <c r="J37" i="1"/>
  <c r="J40" i="1"/>
  <c r="J41" i="1"/>
  <c r="J64" i="1"/>
  <c r="J65" i="1"/>
  <c r="J60" i="1"/>
  <c r="J38" i="1"/>
  <c r="J75" i="1"/>
  <c r="J13" i="1"/>
  <c r="J76" i="1"/>
  <c r="J27" i="1"/>
  <c r="J73" i="1"/>
  <c r="J74" i="1"/>
  <c r="J25" i="1"/>
  <c r="J79" i="1"/>
  <c r="J77" i="1"/>
  <c r="J58" i="1"/>
  <c r="J30" i="1"/>
  <c r="J31" i="1"/>
  <c r="M29" i="1"/>
  <c r="I29" i="1"/>
  <c r="I31" i="1"/>
  <c r="M28" i="1"/>
  <c r="J28" i="1" s="1"/>
  <c r="J21" i="1"/>
  <c r="M20" i="1"/>
  <c r="M18" i="1"/>
  <c r="M19" i="1"/>
  <c r="M10" i="1"/>
  <c r="J35" i="1" l="1"/>
  <c r="J19" i="1"/>
  <c r="J20" i="1"/>
  <c r="J18" i="1"/>
  <c r="J29" i="1"/>
</calcChain>
</file>

<file path=xl/sharedStrings.xml><?xml version="1.0" encoding="utf-8"?>
<sst xmlns="http://schemas.openxmlformats.org/spreadsheetml/2006/main" count="173" uniqueCount="112">
  <si>
    <t xml:space="preserve">№ </t>
  </si>
  <si>
    <t>Фамилия, Имя  участника</t>
  </si>
  <si>
    <t>Время
старта</t>
  </si>
  <si>
    <t>Время финиша</t>
  </si>
  <si>
    <t>организация</t>
  </si>
  <si>
    <t>Год рож</t>
  </si>
  <si>
    <t>М</t>
  </si>
  <si>
    <t>Гл.судья соревнований-</t>
  </si>
  <si>
    <t>С.В.АЛИЕВ</t>
  </si>
  <si>
    <t>УХТА</t>
  </si>
  <si>
    <t>СОСНОГОРСК</t>
  </si>
  <si>
    <t xml:space="preserve">  ПРОТОКОЛ</t>
  </si>
  <si>
    <t>УХТА СШ 1 АЛИЕВ А.С.</t>
  </si>
  <si>
    <t>УХТА СШ 1 МОРОЗОВА Н.Н.</t>
  </si>
  <si>
    <t>КЛЯШТОРНЫЙ ГРИГОРИЙ</t>
  </si>
  <si>
    <t>АНДРЕЕВ АРТЕМ</t>
  </si>
  <si>
    <t>с коэф.</t>
  </si>
  <si>
    <t>БРУСНИЦЫНА ЕКАТЕРИНА</t>
  </si>
  <si>
    <t>Результат</t>
  </si>
  <si>
    <t>АЛФЕРОВА ДИАНА</t>
  </si>
  <si>
    <t>ВЛАСОВ ИЛЬЯ</t>
  </si>
  <si>
    <t>лет</t>
  </si>
  <si>
    <t xml:space="preserve">Девочки 2015-2016 г.р. </t>
  </si>
  <si>
    <t xml:space="preserve">Мальчики 2015-2016 г.р. </t>
  </si>
  <si>
    <t xml:space="preserve">Девушки 2011-2012 г.р.   </t>
  </si>
  <si>
    <t xml:space="preserve">Юноши 2011-2012 г.р.   </t>
  </si>
  <si>
    <t xml:space="preserve">Юноши 2009-2010 г.р.   </t>
  </si>
  <si>
    <t>ШВЕЦ ИВАН</t>
  </si>
  <si>
    <t>Женщины 1975-1994 г.р. 31-50 лет</t>
  </si>
  <si>
    <t>5 км</t>
  </si>
  <si>
    <t xml:space="preserve">Юноши 2007-2008 г.р.   </t>
  </si>
  <si>
    <t>НОСОВ БОРИС</t>
  </si>
  <si>
    <t xml:space="preserve">Девочки 2017 г.р. и мл.  </t>
  </si>
  <si>
    <t>Мальчики 2017 г.р. и мл.</t>
  </si>
  <si>
    <t>Юноши 1995-2006 г.р.   19-30 лет</t>
  </si>
  <si>
    <t>Мужчины 1985-1994г.р.  31-40 лет</t>
  </si>
  <si>
    <t>Мужчины 1965-1984 г.р.     41-60 лет</t>
  </si>
  <si>
    <t>УНГЕМАХ ИВАН</t>
  </si>
  <si>
    <t>АЛФЕРОВ КИРИЛЛ</t>
  </si>
  <si>
    <t>РОЧЕВ ЗАХАР</t>
  </si>
  <si>
    <r>
      <t>место проведения</t>
    </r>
    <r>
      <rPr>
        <b/>
        <sz val="12"/>
        <rFont val="Times New Roman Cyr"/>
        <charset val="204"/>
      </rPr>
      <t>:</t>
    </r>
    <r>
      <rPr>
        <sz val="12"/>
        <rFont val="Times New Roman Cyr"/>
        <charset val="204"/>
      </rPr>
      <t>г.Ухта, мкр.УРМЗ л/б МУ "СШ № 1"</t>
    </r>
  </si>
  <si>
    <t>УДАЛОВА ЛЮДМИЛА</t>
  </si>
  <si>
    <t>ГОРЕЛОВА ДАРЬЯ</t>
  </si>
  <si>
    <t xml:space="preserve">Н.ОДЕС </t>
  </si>
  <si>
    <t>САЛАМАТОВ АЛЕКСАНДР</t>
  </si>
  <si>
    <t>ГОРЕЛОВА АННА</t>
  </si>
  <si>
    <t>ЛАПШИН АРТУР</t>
  </si>
  <si>
    <t>МОШКИН АЛЕКСЕЙ</t>
  </si>
  <si>
    <t>СГПЗ</t>
  </si>
  <si>
    <t>ТОЛПЫГА АННА</t>
  </si>
  <si>
    <t>ШУДАЯГ СШ 1 САВИНА Е.Д.</t>
  </si>
  <si>
    <t>ВОДНЫЙ СШ 1 ПРОКУДОВИЧ Н.М.</t>
  </si>
  <si>
    <t>ДАНИЛИНА АНАСТАСИЯ</t>
  </si>
  <si>
    <t>КРИВУЦКИЙ ВЛАДИСЛАВ</t>
  </si>
  <si>
    <t>КРУТИКОВ АНТОН</t>
  </si>
  <si>
    <t>ТРИШИН ЯРОСЛАВ</t>
  </si>
  <si>
    <t>КУШАК ЯРОСЛАВ</t>
  </si>
  <si>
    <t>МУЖИКОВ НИКИФОР</t>
  </si>
  <si>
    <t>ТАРЛЫКОВ АРТЕМ</t>
  </si>
  <si>
    <t>МАКСИМОВ ИВАН</t>
  </si>
  <si>
    <t>КИРЬЯНОВ НИКОЛАЙ</t>
  </si>
  <si>
    <t>ЯРЕГА СШ 1 ШАРОВА И.В.</t>
  </si>
  <si>
    <t>ЯКИМОВ ЯРОСЛАВ</t>
  </si>
  <si>
    <t>НОГИН РОМАН</t>
  </si>
  <si>
    <t xml:space="preserve"> </t>
  </si>
  <si>
    <t>СТИЛЬ ХОДА СВОБОДНЫЙ</t>
  </si>
  <si>
    <t>ДЪЯКОНОВ АНДРЕЙ</t>
  </si>
  <si>
    <t>МОШКИН АЛЕКСАНДР</t>
  </si>
  <si>
    <t xml:space="preserve">КРЮЧКОВ ВЛАДИСЛАВ </t>
  </si>
  <si>
    <t>БАТУХТИН МИХАИЛ</t>
  </si>
  <si>
    <t>22 ДЕКАБРЯ 2024г.</t>
  </si>
  <si>
    <t>1км</t>
  </si>
  <si>
    <t>ВЛАДЫКИН МИРОН</t>
  </si>
  <si>
    <t>3км</t>
  </si>
  <si>
    <t>БУЯНОВ АЛЕКСАНДР</t>
  </si>
  <si>
    <t xml:space="preserve">ГАТАЛЯК ЕВГЕНИЙ </t>
  </si>
  <si>
    <t>ИНТА</t>
  </si>
  <si>
    <t>ЧИРКОВ МИХАИЛ</t>
  </si>
  <si>
    <t>ВУКТЫЛ</t>
  </si>
  <si>
    <t xml:space="preserve">ЛЕБЕДЕВ ИГОРЬ </t>
  </si>
  <si>
    <t xml:space="preserve"> Открытое первенство МО "Ухта"  по лыжным гонкам, на выполнение спортивных разрядов </t>
  </si>
  <si>
    <t xml:space="preserve">Девочки 2013-2014 г.р.   </t>
  </si>
  <si>
    <t xml:space="preserve">Мальчики 2013-2014 г.р.   </t>
  </si>
  <si>
    <t>МИНЧАК АННА</t>
  </si>
  <si>
    <t>КУПЕНКО ВАРВАРА</t>
  </si>
  <si>
    <t>ПЕЧОРА</t>
  </si>
  <si>
    <t>ДАНИЛЕЙЧУК ЕКАТЕРИНА</t>
  </si>
  <si>
    <t xml:space="preserve">СИЛАЕВА ВИКТОРИЯ </t>
  </si>
  <si>
    <t>ЧЕВТАЕВА ТАТЬЯНА</t>
  </si>
  <si>
    <t>ЯБЛОНСКИЙ НИКИТА</t>
  </si>
  <si>
    <t>ЯСКОВИЧ АЛЕКСАНДР</t>
  </si>
  <si>
    <t>ИВАНОВ МАТВЕЙ</t>
  </si>
  <si>
    <t>АДИЕВА САБИЯ</t>
  </si>
  <si>
    <t>БОРЕЙКА МИЛАНА</t>
  </si>
  <si>
    <t>КИСЕЛЕВА ДАРЬЯ</t>
  </si>
  <si>
    <t xml:space="preserve">КУПРИЯНОВА КИРА </t>
  </si>
  <si>
    <t xml:space="preserve">ЯКОВЛЕВА АНАСТАСИЯ </t>
  </si>
  <si>
    <t>ПОВАРОВА АННА</t>
  </si>
  <si>
    <t>ЯЛОВИЙ ЕВГЕНИЙ</t>
  </si>
  <si>
    <t>ГРИГОРЬЕВ АЛЕКСЕЙ</t>
  </si>
  <si>
    <t>ЧЕРНЫШОВ ИВАН</t>
  </si>
  <si>
    <t>РОЧЕВ ДЕМЬЯН</t>
  </si>
  <si>
    <t xml:space="preserve">ДЕВУШКИ 2009-2010 г.р.   </t>
  </si>
  <si>
    <t>СОТНИЧУК ОЛЕСЯ</t>
  </si>
  <si>
    <t>ШАБАКОВА АЛЛА</t>
  </si>
  <si>
    <t>МУЖЧИНЫ 60 И СТ</t>
  </si>
  <si>
    <t>БОБРОВ ГЕННАДИЙ</t>
  </si>
  <si>
    <t>ШЕПЕЛЕВ НИКОЛАЙ</t>
  </si>
  <si>
    <t>ЛАГЕРЕВ АЛЕКСАНДР</t>
  </si>
  <si>
    <t>МИХАЙЛЮТА СЕРГЕЙ</t>
  </si>
  <si>
    <t>УЛЯШЕВ АЛЕСАНДР</t>
  </si>
  <si>
    <t>Н/С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</si>
</sst>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mm:ss.00"/>
  </numFmts>
  <fonts count="30" x14ac:knownFonts="1">
    <font>
      <sz val="14"/>
      <name val="Courier New Cyr"/>
      <charset val="204"/>
    </font>
    <font>
      <sz val="11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"/>
      <family val="2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</font>
    <font>
      <b/>
      <sz val="16"/>
      <name val="Monotype Corsiva"/>
      <family val="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i/>
      <sz val="12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sz val="12"/>
      <color theme="1"/>
      <name val="Arial"/>
      <family val="2"/>
      <charset val="204"/>
    </font>
    <font>
      <b/>
      <sz val="12"/>
      <name val="Times New Roman"/>
      <family val="1"/>
    </font>
    <font>
      <sz val="12"/>
      <color theme="0"/>
      <name val="Arial"/>
      <family val="2"/>
      <charset val="204"/>
    </font>
    <font>
      <b/>
      <sz val="10"/>
      <color theme="0"/>
      <name val="Times New Roman"/>
      <family val="1"/>
    </font>
    <font>
      <b/>
      <sz val="9"/>
      <name val="Times New Roman Cyr"/>
      <charset val="204"/>
    </font>
    <font>
      <sz val="12"/>
      <color theme="0"/>
      <name val="Times New Roman"/>
      <family val="1"/>
    </font>
    <font>
      <b/>
      <sz val="9"/>
      <color rgb="FFFF0000"/>
      <name val="Times New Roman Cyr"/>
      <family val="1"/>
      <charset val="204"/>
    </font>
    <font>
      <sz val="12"/>
      <color rgb="FFFF0000"/>
      <name val="Arial"/>
      <family val="2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 Cyr"/>
      <family val="1"/>
      <charset val="204"/>
    </font>
    <font>
      <sz val="10"/>
      <color rgb="FF000000"/>
      <name val="Calibri"/>
      <family val="2"/>
      <charset val="204"/>
      <scheme val="minor"/>
    </font>
    <font>
      <b/>
      <i/>
      <sz val="11"/>
      <name val="Times New Roman Cyr"/>
      <charset val="204"/>
    </font>
    <font>
      <b/>
      <sz val="12"/>
      <color rgb="FFFF0000"/>
      <name val="Times New Roman Cyr"/>
      <family val="1"/>
      <charset val="204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9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7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4" fillId="0" borderId="0" xfId="1" applyFont="1"/>
    <xf numFmtId="0" fontId="9" fillId="0" borderId="0" xfId="1" applyFont="1" applyAlignment="1">
      <alignment horizontal="center" vertical="center" wrapText="1"/>
    </xf>
    <xf numFmtId="0" fontId="16" fillId="0" borderId="0" xfId="1" applyFont="1"/>
    <xf numFmtId="164" fontId="17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47" fontId="9" fillId="0" borderId="0" xfId="1" applyNumberFormat="1" applyFont="1" applyAlignment="1">
      <alignment horizontal="left" vertical="center"/>
    </xf>
    <xf numFmtId="47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47" fontId="5" fillId="0" borderId="0" xfId="1" applyNumberFormat="1" applyFont="1" applyAlignment="1">
      <alignment horizontal="center" vertical="center"/>
    </xf>
    <xf numFmtId="47" fontId="6" fillId="0" borderId="0" xfId="1" applyNumberFormat="1" applyFont="1" applyAlignment="1">
      <alignment horizontal="center" vertical="center"/>
    </xf>
    <xf numFmtId="0" fontId="21" fillId="0" borderId="0" xfId="1" applyFont="1"/>
    <xf numFmtId="0" fontId="22" fillId="0" borderId="0" xfId="0" applyFont="1" applyAlignment="1">
      <alignment horizontal="center"/>
    </xf>
    <xf numFmtId="0" fontId="23" fillId="0" borderId="0" xfId="1" applyFont="1" applyAlignment="1">
      <alignment horizontal="center" vertical="center" wrapText="1"/>
    </xf>
    <xf numFmtId="1" fontId="21" fillId="0" borderId="0" xfId="1" applyNumberFormat="1" applyFont="1"/>
    <xf numFmtId="164" fontId="17" fillId="4" borderId="1" xfId="1" applyNumberFormat="1" applyFont="1" applyFill="1" applyBorder="1" applyAlignment="1">
      <alignment horizontal="center"/>
    </xf>
    <xf numFmtId="0" fontId="3" fillId="0" borderId="1" xfId="1" applyFont="1" applyBorder="1"/>
    <xf numFmtId="164" fontId="7" fillId="0" borderId="1" xfId="1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left" vertical="top" wrapText="1"/>
    </xf>
    <xf numFmtId="165" fontId="9" fillId="0" borderId="0" xfId="1" applyNumberFormat="1" applyFont="1" applyBorder="1"/>
    <xf numFmtId="165" fontId="9" fillId="0" borderId="0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164" fontId="7" fillId="4" borderId="0" xfId="1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center"/>
    </xf>
    <xf numFmtId="0" fontId="3" fillId="0" borderId="0" xfId="1" applyFont="1" applyBorder="1"/>
    <xf numFmtId="47" fontId="9" fillId="0" borderId="1" xfId="1" applyNumberFormat="1" applyFont="1" applyBorder="1"/>
    <xf numFmtId="47" fontId="9" fillId="0" borderId="1" xfId="1" applyNumberFormat="1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47" fontId="19" fillId="0" borderId="1" xfId="1" applyNumberFormat="1" applyFont="1" applyBorder="1" applyAlignment="1">
      <alignment horizontal="center" vertical="center"/>
    </xf>
    <xf numFmtId="0" fontId="28" fillId="0" borderId="1" xfId="1" applyFont="1" applyBorder="1" applyAlignment="1">
      <alignment vertical="center"/>
    </xf>
    <xf numFmtId="0" fontId="15" fillId="4" borderId="1" xfId="0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6" fillId="0" borderId="2" xfId="1" applyFont="1" applyBorder="1"/>
    <xf numFmtId="0" fontId="4" fillId="0" borderId="1" xfId="1" applyFont="1" applyBorder="1" applyAlignment="1">
      <alignment horizontal="center" vertical="center" textRotation="255" wrapText="1"/>
    </xf>
    <xf numFmtId="0" fontId="11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textRotation="255" wrapText="1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5" fillId="2" borderId="1" xfId="0" applyFont="1" applyFill="1" applyBorder="1" applyAlignment="1">
      <alignment vertical="top" wrapText="1"/>
    </xf>
    <xf numFmtId="0" fontId="15" fillId="0" borderId="1" xfId="1" applyFont="1" applyBorder="1" applyAlignment="1">
      <alignment vertical="center"/>
    </xf>
    <xf numFmtId="47" fontId="27" fillId="0" borderId="1" xfId="1" applyNumberFormat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top" wrapText="1"/>
    </xf>
    <xf numFmtId="47" fontId="10" fillId="0" borderId="1" xfId="1" applyNumberFormat="1" applyFont="1" applyBorder="1"/>
    <xf numFmtId="0" fontId="9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top" wrapText="1"/>
    </xf>
    <xf numFmtId="0" fontId="9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9" fillId="2" borderId="1" xfId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All start" xfId="1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45;&#1058;&#1045;&#1056;&#1040;&#1053;&#1067;%20&#1057;%20&#1050;&#1054;&#1069;&#1060;&#1060;&#1048;&#1062;&#1048;&#1045;&#1053;&#1058;&#1054;&#105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тартФиниш(030)"/>
      <sheetName val="СтартФиниш(30д)"/>
      <sheetName val="Коэффициенты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31</v>
          </cell>
          <cell r="B2">
            <v>1.00248</v>
          </cell>
        </row>
        <row r="3">
          <cell r="A3">
            <v>32</v>
          </cell>
          <cell r="B3">
            <v>1.00421</v>
          </cell>
        </row>
        <row r="4">
          <cell r="A4">
            <v>33</v>
          </cell>
          <cell r="B4">
            <v>1.0063899999999999</v>
          </cell>
        </row>
        <row r="5">
          <cell r="A5">
            <v>34</v>
          </cell>
          <cell r="B5">
            <v>1.0090300000000001</v>
          </cell>
        </row>
        <row r="6">
          <cell r="A6">
            <v>35</v>
          </cell>
          <cell r="B6">
            <v>1.0121199999999999</v>
          </cell>
        </row>
        <row r="7">
          <cell r="A7">
            <v>36</v>
          </cell>
          <cell r="B7">
            <v>1.0156700000000001</v>
          </cell>
        </row>
        <row r="8">
          <cell r="A8">
            <v>37</v>
          </cell>
          <cell r="B8">
            <v>1.0196700000000001</v>
          </cell>
        </row>
        <row r="9">
          <cell r="A9">
            <v>38</v>
          </cell>
          <cell r="B9">
            <v>1.0241199999999999</v>
          </cell>
        </row>
        <row r="10">
          <cell r="A10">
            <v>39</v>
          </cell>
          <cell r="B10">
            <v>1.02902</v>
          </cell>
        </row>
        <row r="11">
          <cell r="A11">
            <v>40</v>
          </cell>
          <cell r="B11">
            <v>1.0343800000000001</v>
          </cell>
        </row>
        <row r="12">
          <cell r="A12">
            <v>41</v>
          </cell>
          <cell r="B12">
            <v>1.0401899999999999</v>
          </cell>
        </row>
        <row r="13">
          <cell r="A13">
            <v>42</v>
          </cell>
          <cell r="B13">
            <v>1.0464500000000001</v>
          </cell>
        </row>
        <row r="14">
          <cell r="A14">
            <v>43</v>
          </cell>
          <cell r="B14">
            <v>1.0531699999999999</v>
          </cell>
        </row>
        <row r="15">
          <cell r="A15">
            <v>44</v>
          </cell>
          <cell r="B15">
            <v>1.0603400000000001</v>
          </cell>
        </row>
        <row r="16">
          <cell r="A16">
            <v>45</v>
          </cell>
          <cell r="B16">
            <v>1.06796</v>
          </cell>
        </row>
        <row r="17">
          <cell r="A17">
            <v>46</v>
          </cell>
          <cell r="B17">
            <v>1.07603</v>
          </cell>
        </row>
        <row r="18">
          <cell r="A18">
            <v>47</v>
          </cell>
          <cell r="B18">
            <v>1.08456</v>
          </cell>
        </row>
        <row r="19">
          <cell r="A19">
            <v>48</v>
          </cell>
          <cell r="B19">
            <v>1.09355</v>
          </cell>
        </row>
        <row r="20">
          <cell r="A20">
            <v>49</v>
          </cell>
          <cell r="B20">
            <v>1.1029800000000001</v>
          </cell>
        </row>
        <row r="21">
          <cell r="A21">
            <v>50</v>
          </cell>
          <cell r="B21">
            <v>1.11287</v>
          </cell>
        </row>
        <row r="22">
          <cell r="A22">
            <v>51</v>
          </cell>
          <cell r="B22">
            <v>1.12321</v>
          </cell>
        </row>
        <row r="23">
          <cell r="A23">
            <v>52</v>
          </cell>
          <cell r="B23">
            <v>1.13401</v>
          </cell>
        </row>
        <row r="24">
          <cell r="A24">
            <v>53</v>
          </cell>
          <cell r="B24">
            <v>1.1452500000000001</v>
          </cell>
        </row>
        <row r="25">
          <cell r="A25">
            <v>54</v>
          </cell>
          <cell r="B25">
            <v>1.1569499999999999</v>
          </cell>
        </row>
        <row r="26">
          <cell r="A26">
            <v>55</v>
          </cell>
          <cell r="B26">
            <v>1.1672899999999999</v>
          </cell>
        </row>
        <row r="27">
          <cell r="A27">
            <v>56</v>
          </cell>
          <cell r="B27">
            <v>1.1817200000000001</v>
          </cell>
        </row>
        <row r="28">
          <cell r="A28">
            <v>57</v>
          </cell>
          <cell r="B28">
            <v>1.19478</v>
          </cell>
        </row>
        <row r="29">
          <cell r="A29">
            <v>58</v>
          </cell>
          <cell r="B29">
            <v>1.2082900000000001</v>
          </cell>
        </row>
        <row r="30">
          <cell r="A30">
            <v>59</v>
          </cell>
          <cell r="B30">
            <v>1.2222599999999999</v>
          </cell>
        </row>
        <row r="31">
          <cell r="A31">
            <v>60</v>
          </cell>
          <cell r="B31">
            <v>1.23668</v>
          </cell>
        </row>
        <row r="32">
          <cell r="A32">
            <v>61</v>
          </cell>
          <cell r="B32">
            <v>1.2515499999999999</v>
          </cell>
        </row>
        <row r="33">
          <cell r="A33">
            <v>62</v>
          </cell>
          <cell r="B33">
            <v>1.2668699999999999</v>
          </cell>
        </row>
        <row r="34">
          <cell r="A34">
            <v>63</v>
          </cell>
          <cell r="B34">
            <v>1.2826500000000001</v>
          </cell>
        </row>
        <row r="35">
          <cell r="A35">
            <v>64</v>
          </cell>
          <cell r="B35">
            <v>1.2988900000000001</v>
          </cell>
        </row>
        <row r="36">
          <cell r="A36">
            <v>65</v>
          </cell>
          <cell r="B36">
            <v>1.3155699999999999</v>
          </cell>
        </row>
        <row r="37">
          <cell r="A37">
            <v>66</v>
          </cell>
          <cell r="B37">
            <v>1.3327100000000001</v>
          </cell>
        </row>
        <row r="38">
          <cell r="A38">
            <v>67</v>
          </cell>
          <cell r="B38">
            <v>1.3503000000000001</v>
          </cell>
        </row>
        <row r="39">
          <cell r="A39">
            <v>68</v>
          </cell>
          <cell r="B39">
            <v>1.36835</v>
          </cell>
        </row>
        <row r="40">
          <cell r="A40">
            <v>69</v>
          </cell>
          <cell r="B40">
            <v>1.3868400000000001</v>
          </cell>
        </row>
        <row r="41">
          <cell r="A41">
            <v>70</v>
          </cell>
          <cell r="B41">
            <v>1.4057900000000001</v>
          </cell>
        </row>
        <row r="42">
          <cell r="A42">
            <v>71</v>
          </cell>
          <cell r="B42">
            <v>1.4252</v>
          </cell>
        </row>
        <row r="43">
          <cell r="A43">
            <v>72</v>
          </cell>
          <cell r="B43">
            <v>1.44506</v>
          </cell>
        </row>
        <row r="44">
          <cell r="A44">
            <v>73</v>
          </cell>
          <cell r="B44">
            <v>1.4653700000000001</v>
          </cell>
        </row>
        <row r="45">
          <cell r="A45">
            <v>74</v>
          </cell>
          <cell r="B45">
            <v>1.48613</v>
          </cell>
        </row>
        <row r="46">
          <cell r="A46">
            <v>75</v>
          </cell>
          <cell r="B46">
            <v>1.50735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topLeftCell="A37" zoomScaleNormal="100" workbookViewId="0">
      <selection activeCell="S60" sqref="S60:S61"/>
    </sheetView>
  </sheetViews>
  <sheetFormatPr defaultColWidth="5.90625" defaultRowHeight="5.65" customHeight="1" x14ac:dyDescent="0.2"/>
  <cols>
    <col min="1" max="1" width="0.26953125" style="1" customWidth="1"/>
    <col min="2" max="2" width="3.36328125" style="1" customWidth="1"/>
    <col min="3" max="3" width="23.453125" style="1" customWidth="1"/>
    <col min="4" max="4" width="3.36328125" style="1" customWidth="1"/>
    <col min="5" max="5" width="4.26953125" style="1" customWidth="1"/>
    <col min="6" max="6" width="26.26953125" style="1" customWidth="1"/>
    <col min="7" max="8" width="5.90625" style="1" customWidth="1"/>
    <col min="9" max="9" width="6.26953125" style="2" customWidth="1"/>
    <col min="10" max="10" width="6.08984375" style="1" customWidth="1"/>
    <col min="11" max="11" width="2.54296875" style="1" customWidth="1"/>
    <col min="12" max="12" width="0.36328125" style="1" customWidth="1"/>
    <col min="13" max="13" width="4.90625" style="1" customWidth="1"/>
    <col min="14" max="14" width="3.1796875" style="1" customWidth="1"/>
    <col min="15" max="16384" width="5.90625" style="1"/>
  </cols>
  <sheetData>
    <row r="1" spans="2:13" ht="19.350000000000001" customHeight="1" x14ac:dyDescent="0.2">
      <c r="B1" s="87" t="s">
        <v>11</v>
      </c>
      <c r="C1" s="87"/>
      <c r="D1" s="87"/>
      <c r="E1" s="87"/>
      <c r="F1" s="87"/>
      <c r="G1" s="87"/>
      <c r="H1" s="87"/>
      <c r="I1" s="87"/>
      <c r="J1" s="18"/>
    </row>
    <row r="2" spans="2:13" ht="15" customHeight="1" x14ac:dyDescent="0.2">
      <c r="B2" s="90" t="s">
        <v>80</v>
      </c>
      <c r="C2" s="90"/>
      <c r="D2" s="90"/>
      <c r="E2" s="90"/>
      <c r="F2" s="90"/>
      <c r="G2" s="90"/>
      <c r="H2" s="90"/>
      <c r="I2" s="90"/>
      <c r="J2" s="18"/>
    </row>
    <row r="3" spans="2:13" ht="15" customHeight="1" x14ac:dyDescent="0.2">
      <c r="B3" s="6"/>
      <c r="C3" s="90" t="s">
        <v>65</v>
      </c>
      <c r="D3" s="90"/>
      <c r="E3" s="90"/>
      <c r="F3" s="90"/>
      <c r="G3" s="90"/>
      <c r="H3" s="90"/>
      <c r="I3" s="6"/>
      <c r="J3" s="19"/>
      <c r="M3" s="21">
        <v>2025</v>
      </c>
    </row>
    <row r="4" spans="2:13" ht="15" customHeight="1" x14ac:dyDescent="0.2">
      <c r="B4" s="4"/>
      <c r="C4" s="88" t="s">
        <v>40</v>
      </c>
      <c r="D4" s="88"/>
      <c r="E4" s="89"/>
      <c r="F4" s="89"/>
      <c r="G4" s="91" t="s">
        <v>70</v>
      </c>
      <c r="H4" s="91"/>
      <c r="I4" s="91"/>
      <c r="J4" s="20"/>
      <c r="M4" s="7"/>
    </row>
    <row r="5" spans="2:13" ht="30" customHeight="1" x14ac:dyDescent="0.2">
      <c r="B5" s="58" t="s">
        <v>0</v>
      </c>
      <c r="C5" s="59" t="s">
        <v>1</v>
      </c>
      <c r="D5" s="60" t="s">
        <v>21</v>
      </c>
      <c r="E5" s="59" t="s">
        <v>5</v>
      </c>
      <c r="F5" s="59" t="s">
        <v>4</v>
      </c>
      <c r="G5" s="61" t="s">
        <v>2</v>
      </c>
      <c r="H5" s="61" t="s">
        <v>3</v>
      </c>
      <c r="I5" s="61" t="s">
        <v>18</v>
      </c>
      <c r="J5" s="62" t="s">
        <v>16</v>
      </c>
      <c r="K5" s="63" t="s">
        <v>6</v>
      </c>
      <c r="M5" s="7"/>
    </row>
    <row r="6" spans="2:13" ht="16.350000000000001" customHeight="1" x14ac:dyDescent="0.25">
      <c r="B6" s="64"/>
      <c r="C6" s="65"/>
      <c r="D6" s="85" t="s">
        <v>71</v>
      </c>
      <c r="E6" s="86"/>
      <c r="F6" s="65"/>
      <c r="G6" s="66"/>
      <c r="H6" s="66"/>
      <c r="I6" s="66"/>
      <c r="J6" s="67"/>
      <c r="K6" s="68"/>
      <c r="M6" s="9"/>
    </row>
    <row r="7" spans="2:13" ht="16.350000000000001" customHeight="1" x14ac:dyDescent="0.2">
      <c r="B7" s="23"/>
      <c r="C7" s="79" t="s">
        <v>32</v>
      </c>
      <c r="D7" s="79"/>
      <c r="E7" s="79"/>
      <c r="F7" s="79"/>
      <c r="G7" s="69"/>
      <c r="H7" s="69"/>
      <c r="I7" s="69"/>
      <c r="J7" s="72"/>
      <c r="K7" s="54"/>
      <c r="L7" s="7">
        <v>2025</v>
      </c>
      <c r="M7" s="8"/>
    </row>
    <row r="8" spans="2:13" ht="16.350000000000001" customHeight="1" x14ac:dyDescent="0.25">
      <c r="B8" s="23">
        <v>1</v>
      </c>
      <c r="C8" s="38" t="s">
        <v>45</v>
      </c>
      <c r="D8" s="38"/>
      <c r="E8" s="39">
        <v>2019</v>
      </c>
      <c r="F8" s="38" t="s">
        <v>13</v>
      </c>
      <c r="G8" s="48">
        <v>1.7361111111111112E-4</v>
      </c>
      <c r="H8" s="48" t="s">
        <v>111</v>
      </c>
      <c r="I8" s="49" t="e">
        <f>H8-G8</f>
        <v>#VALUE!</v>
      </c>
      <c r="J8" s="71"/>
      <c r="K8" s="70"/>
      <c r="L8" s="7"/>
      <c r="M8" s="8"/>
    </row>
    <row r="9" spans="2:13" ht="16.350000000000001" customHeight="1" x14ac:dyDescent="0.25">
      <c r="B9" s="23">
        <v>2</v>
      </c>
      <c r="C9" s="38" t="s">
        <v>42</v>
      </c>
      <c r="D9" s="38"/>
      <c r="E9" s="39">
        <v>2017</v>
      </c>
      <c r="F9" s="38" t="s">
        <v>13</v>
      </c>
      <c r="G9" s="48">
        <v>3.4722222222222224E-4</v>
      </c>
      <c r="H9" s="48" t="s">
        <v>111</v>
      </c>
      <c r="I9" s="49" t="e">
        <f>H9-G9</f>
        <v>#VALUE!</v>
      </c>
      <c r="J9" s="71"/>
      <c r="K9" s="70"/>
      <c r="L9" s="7"/>
      <c r="M9" s="8"/>
    </row>
    <row r="10" spans="2:13" ht="16.350000000000001" customHeight="1" x14ac:dyDescent="0.25">
      <c r="B10" s="23"/>
      <c r="C10" s="79" t="s">
        <v>33</v>
      </c>
      <c r="D10" s="79"/>
      <c r="E10" s="79"/>
      <c r="F10" s="79"/>
      <c r="G10" s="48"/>
      <c r="H10" s="48"/>
      <c r="I10" s="49"/>
      <c r="J10" s="71"/>
      <c r="K10" s="70"/>
      <c r="L10" s="1">
        <v>2025</v>
      </c>
      <c r="M10" s="8" t="e">
        <f>IF($M$3-E10&gt;=31,VLOOKUP($M$3-E10,[1]Коэффициенты!$A$2:$B$46,2,),1)</f>
        <v>#N/A</v>
      </c>
    </row>
    <row r="11" spans="2:13" ht="16.350000000000001" customHeight="1" x14ac:dyDescent="0.25">
      <c r="B11" s="23">
        <v>3</v>
      </c>
      <c r="C11" s="73" t="s">
        <v>72</v>
      </c>
      <c r="D11" s="42"/>
      <c r="E11" s="42">
        <v>2017</v>
      </c>
      <c r="F11" s="55" t="s">
        <v>10</v>
      </c>
      <c r="G11" s="48">
        <v>5.20833333333333E-4</v>
      </c>
      <c r="H11" s="48">
        <v>4.0972222222222226E-3</v>
      </c>
      <c r="I11" s="49">
        <f t="shared" ref="I11" si="0">H11-G11</f>
        <v>3.5763888888888894E-3</v>
      </c>
      <c r="J11" s="53" t="e">
        <f t="shared" ref="J11" si="1">I11/M11</f>
        <v>#DIV/0!</v>
      </c>
      <c r="K11" s="70"/>
      <c r="L11" s="7"/>
      <c r="M11" s="8"/>
    </row>
    <row r="12" spans="2:13" ht="15" customHeight="1" x14ac:dyDescent="0.25">
      <c r="B12" s="23"/>
      <c r="C12" s="79" t="s">
        <v>22</v>
      </c>
      <c r="D12" s="79"/>
      <c r="E12" s="79"/>
      <c r="F12" s="79"/>
      <c r="G12" s="48"/>
      <c r="H12" s="48"/>
      <c r="I12" s="49"/>
      <c r="J12" s="53"/>
      <c r="K12" s="54"/>
      <c r="L12" s="7"/>
      <c r="M12" s="8"/>
    </row>
    <row r="13" spans="2:13" ht="15" customHeight="1" x14ac:dyDescent="0.25">
      <c r="B13" s="23">
        <v>7</v>
      </c>
      <c r="C13" s="38" t="s">
        <v>17</v>
      </c>
      <c r="D13" s="38"/>
      <c r="E13" s="39">
        <v>2015</v>
      </c>
      <c r="F13" s="38" t="s">
        <v>13</v>
      </c>
      <c r="G13" s="48">
        <v>1.21527777777778E-3</v>
      </c>
      <c r="H13" s="48">
        <v>3.9930555555555561E-3</v>
      </c>
      <c r="I13" s="49">
        <f>H13-G13</f>
        <v>2.7777777777777761E-3</v>
      </c>
      <c r="J13" s="53">
        <f t="shared" ref="J13" si="2">I13/M13</f>
        <v>2.7777777777777761E-3</v>
      </c>
      <c r="K13" s="70"/>
      <c r="L13" s="7">
        <v>2025</v>
      </c>
      <c r="M13" s="8">
        <f>IF($M$3-E13&gt;=31,VLOOKUP($M$3-E13,[1]Коэффициенты!$A$2:$B$46,2,),1)</f>
        <v>1</v>
      </c>
    </row>
    <row r="14" spans="2:13" ht="15" customHeight="1" x14ac:dyDescent="0.25">
      <c r="B14" s="23">
        <v>5</v>
      </c>
      <c r="C14" s="37" t="s">
        <v>94</v>
      </c>
      <c r="D14" s="37"/>
      <c r="E14" s="39">
        <v>2015</v>
      </c>
      <c r="F14" s="38" t="s">
        <v>12</v>
      </c>
      <c r="G14" s="48">
        <v>8.6805555555555497E-4</v>
      </c>
      <c r="H14" s="48">
        <v>6.7592592592592591E-3</v>
      </c>
      <c r="I14" s="49">
        <f>H14-G14</f>
        <v>5.8912037037037041E-3</v>
      </c>
      <c r="J14" s="53">
        <f t="shared" ref="J14:J16" si="3">I14/M14</f>
        <v>5.8912037037037041E-3</v>
      </c>
      <c r="K14" s="70"/>
      <c r="L14" s="7">
        <v>2025</v>
      </c>
      <c r="M14" s="8">
        <f>IF($M$3-E14&gt;=31,VLOOKUP($M$3-E14,[1]Коэффициенты!$A$2:$B$46,2,),1)</f>
        <v>1</v>
      </c>
    </row>
    <row r="15" spans="2:13" ht="15" customHeight="1" x14ac:dyDescent="0.25">
      <c r="B15" s="23">
        <v>4</v>
      </c>
      <c r="C15" s="37" t="s">
        <v>93</v>
      </c>
      <c r="D15" s="37"/>
      <c r="E15" s="39">
        <v>2016</v>
      </c>
      <c r="F15" s="38" t="s">
        <v>12</v>
      </c>
      <c r="G15" s="48">
        <v>6.9444444444444404E-4</v>
      </c>
      <c r="H15" s="48">
        <v>6.6319444444444446E-3</v>
      </c>
      <c r="I15" s="49">
        <f>H15-G15</f>
        <v>5.9375000000000009E-3</v>
      </c>
      <c r="J15" s="53">
        <f t="shared" ref="J15" si="4">I15/M15</f>
        <v>5.9375000000000009E-3</v>
      </c>
      <c r="K15" s="70"/>
      <c r="L15" s="7">
        <v>2025</v>
      </c>
      <c r="M15" s="8">
        <f>IF($M$3-E15&gt;=31,VLOOKUP($M$3-E15,[1]Коэффициенты!$A$2:$B$46,2,),1)</f>
        <v>1</v>
      </c>
    </row>
    <row r="16" spans="2:13" ht="15" customHeight="1" x14ac:dyDescent="0.25">
      <c r="B16" s="23">
        <v>6</v>
      </c>
      <c r="C16" s="37" t="s">
        <v>95</v>
      </c>
      <c r="D16" s="37"/>
      <c r="E16" s="39">
        <v>2015</v>
      </c>
      <c r="F16" s="38" t="s">
        <v>12</v>
      </c>
      <c r="G16" s="48">
        <v>1.0416666666666699E-3</v>
      </c>
      <c r="H16" s="48">
        <v>7.3379629629629628E-3</v>
      </c>
      <c r="I16" s="49">
        <f>H16-G16</f>
        <v>6.2962962962962929E-3</v>
      </c>
      <c r="J16" s="53">
        <f t="shared" si="3"/>
        <v>6.2962962962962929E-3</v>
      </c>
      <c r="K16" s="70"/>
      <c r="L16" s="7">
        <v>2025</v>
      </c>
      <c r="M16" s="8">
        <f>IF($M$3-E16&gt;=31,VLOOKUP($M$3-E16,[1]Коэффициенты!$A$2:$B$46,2,),1)</f>
        <v>1</v>
      </c>
    </row>
    <row r="17" spans="2:13" ht="15" customHeight="1" x14ac:dyDescent="0.25">
      <c r="B17" s="23"/>
      <c r="C17" s="79" t="s">
        <v>23</v>
      </c>
      <c r="D17" s="79"/>
      <c r="E17" s="79"/>
      <c r="F17" s="79"/>
      <c r="G17" s="48"/>
      <c r="H17" s="48"/>
      <c r="I17" s="49"/>
      <c r="J17" s="53"/>
      <c r="K17" s="54"/>
      <c r="L17" s="7"/>
      <c r="M17" s="8"/>
    </row>
    <row r="18" spans="2:13" ht="15" customHeight="1" x14ac:dyDescent="0.25">
      <c r="B18" s="23">
        <v>11</v>
      </c>
      <c r="C18" s="37" t="s">
        <v>53</v>
      </c>
      <c r="D18" s="37"/>
      <c r="E18" s="35">
        <v>2016</v>
      </c>
      <c r="F18" s="34" t="s">
        <v>50</v>
      </c>
      <c r="G18" s="48">
        <v>1.90972222222222E-3</v>
      </c>
      <c r="H18" s="48">
        <v>5.0231481481481481E-3</v>
      </c>
      <c r="I18" s="49">
        <f>H18-G18</f>
        <v>3.1134259259259283E-3</v>
      </c>
      <c r="J18" s="53">
        <f>I18/M18</f>
        <v>3.1134259259259283E-3</v>
      </c>
      <c r="K18" s="70"/>
      <c r="L18" s="7">
        <v>2025</v>
      </c>
      <c r="M18" s="8">
        <f>IF($M$3-E18&gt;=31,VLOOKUP($M$3-E18,[1]Коэффициенты!$A$2:$B$46,2,),1)</f>
        <v>1</v>
      </c>
    </row>
    <row r="19" spans="2:13" ht="15" customHeight="1" x14ac:dyDescent="0.25">
      <c r="B19" s="23">
        <v>12</v>
      </c>
      <c r="C19" s="37" t="s">
        <v>101</v>
      </c>
      <c r="D19" s="37"/>
      <c r="E19" s="35">
        <v>2016</v>
      </c>
      <c r="F19" s="38" t="s">
        <v>13</v>
      </c>
      <c r="G19" s="48">
        <v>2.0833333333333298E-3</v>
      </c>
      <c r="H19" s="48">
        <v>5.7291666666666671E-3</v>
      </c>
      <c r="I19" s="49">
        <f>H19-G19</f>
        <v>3.6458333333333373E-3</v>
      </c>
      <c r="J19" s="53">
        <f>I19/M19</f>
        <v>3.6458333333333373E-3</v>
      </c>
      <c r="K19" s="70"/>
      <c r="L19" s="7">
        <v>2025</v>
      </c>
      <c r="M19" s="8">
        <f>IF($M$3-E19&gt;=31,VLOOKUP($M$3-E19,[1]Коэффициенты!$A$2:$B$46,2,),1)</f>
        <v>1</v>
      </c>
    </row>
    <row r="20" spans="2:13" ht="15" customHeight="1" x14ac:dyDescent="0.25">
      <c r="B20" s="23">
        <v>9</v>
      </c>
      <c r="C20" s="37" t="s">
        <v>62</v>
      </c>
      <c r="D20" s="37"/>
      <c r="E20" s="35">
        <v>2016</v>
      </c>
      <c r="F20" s="34" t="s">
        <v>61</v>
      </c>
      <c r="G20" s="48">
        <v>1.5625000000000001E-3</v>
      </c>
      <c r="H20" s="48">
        <v>7.4768518518518526E-3</v>
      </c>
      <c r="I20" s="49">
        <f>H20-G20</f>
        <v>5.9143518518518529E-3</v>
      </c>
      <c r="J20" s="53">
        <f>I20/M20</f>
        <v>5.9143518518518529E-3</v>
      </c>
      <c r="K20" s="70"/>
      <c r="L20" s="7">
        <v>2025</v>
      </c>
      <c r="M20" s="8">
        <f>IF($M$3-E20&gt;=31,VLOOKUP($M$3-E20,[1]Коэффициенты!$A$2:$B$46,2,),1)</f>
        <v>1</v>
      </c>
    </row>
    <row r="21" spans="2:13" ht="15" customHeight="1" x14ac:dyDescent="0.25">
      <c r="B21" s="23">
        <v>8</v>
      </c>
      <c r="C21" s="37" t="s">
        <v>54</v>
      </c>
      <c r="D21" s="37"/>
      <c r="E21" s="35">
        <v>2016</v>
      </c>
      <c r="F21" s="34" t="s">
        <v>51</v>
      </c>
      <c r="G21" s="48">
        <v>1.38888888888889E-3</v>
      </c>
      <c r="H21" s="48" t="s">
        <v>111</v>
      </c>
      <c r="I21" s="49" t="e">
        <f>H21-G21</f>
        <v>#VALUE!</v>
      </c>
      <c r="J21" s="53" t="e">
        <f>I21/M21</f>
        <v>#VALUE!</v>
      </c>
      <c r="K21" s="70"/>
      <c r="L21" s="7">
        <v>2025</v>
      </c>
      <c r="M21" s="8">
        <f>IF($M$3-E21&gt;=31,VLOOKUP($M$3-E21,[1]Коэффициенты!$A$2:$B$46,2,),1)</f>
        <v>1</v>
      </c>
    </row>
    <row r="22" spans="2:13" ht="15" customHeight="1" x14ac:dyDescent="0.25">
      <c r="B22" s="23">
        <v>10</v>
      </c>
      <c r="C22" s="37" t="s">
        <v>55</v>
      </c>
      <c r="D22" s="77"/>
      <c r="E22" s="35">
        <v>2015</v>
      </c>
      <c r="F22" s="34" t="s">
        <v>51</v>
      </c>
      <c r="G22" s="48">
        <v>1.7361111111111099E-3</v>
      </c>
      <c r="H22" s="48" t="s">
        <v>111</v>
      </c>
      <c r="I22" s="49" t="e">
        <f>H22-G22</f>
        <v>#VALUE!</v>
      </c>
      <c r="J22" s="53" t="e">
        <f>I22/M22</f>
        <v>#VALUE!</v>
      </c>
      <c r="K22" s="70"/>
      <c r="L22" s="7">
        <v>2025</v>
      </c>
      <c r="M22" s="8">
        <f>IF($M$3-E22&gt;=31,VLOOKUP($M$3-E22,[1]Коэффициенты!$A$2:$B$46,2,),1)</f>
        <v>1</v>
      </c>
    </row>
    <row r="23" spans="2:13" ht="16.350000000000001" customHeight="1" x14ac:dyDescent="0.25">
      <c r="B23" s="64"/>
      <c r="C23" s="75"/>
      <c r="D23" s="85" t="s">
        <v>73</v>
      </c>
      <c r="E23" s="86"/>
      <c r="F23" s="75"/>
      <c r="G23" s="66"/>
      <c r="H23" s="66"/>
      <c r="I23" s="66"/>
      <c r="J23" s="67"/>
      <c r="K23" s="68"/>
      <c r="M23" s="9"/>
    </row>
    <row r="24" spans="2:13" ht="15" customHeight="1" x14ac:dyDescent="0.25">
      <c r="B24" s="23"/>
      <c r="C24" s="79" t="s">
        <v>81</v>
      </c>
      <c r="D24" s="79"/>
      <c r="E24" s="79"/>
      <c r="F24" s="79"/>
      <c r="G24" s="48"/>
      <c r="H24" s="48"/>
      <c r="I24" s="49"/>
      <c r="J24" s="53"/>
      <c r="K24" s="54"/>
      <c r="L24" s="7">
        <v>2025</v>
      </c>
      <c r="M24" s="8"/>
    </row>
    <row r="25" spans="2:13" ht="15" customHeight="1" x14ac:dyDescent="0.25">
      <c r="B25" s="23">
        <v>21</v>
      </c>
      <c r="C25" s="38" t="s">
        <v>84</v>
      </c>
      <c r="D25" s="38"/>
      <c r="E25" s="39">
        <v>2014</v>
      </c>
      <c r="F25" s="38" t="s">
        <v>85</v>
      </c>
      <c r="G25" s="48">
        <v>3.645833333333333E-3</v>
      </c>
      <c r="H25" s="48">
        <v>1.2824074074074073E-2</v>
      </c>
      <c r="I25" s="49">
        <f>H25-G25</f>
        <v>9.1782407407407403E-3</v>
      </c>
      <c r="J25" s="53">
        <f t="shared" ref="J25:J27" si="5">I25/M25</f>
        <v>9.1782407407407403E-3</v>
      </c>
      <c r="K25" s="70"/>
      <c r="L25" s="7">
        <v>2025</v>
      </c>
      <c r="M25" s="8">
        <f>IF($M$3-E25&gt;=31,VLOOKUP($M$3-E25,[1]Коэффициенты!$A$2:$B$46,2,),1)</f>
        <v>1</v>
      </c>
    </row>
    <row r="26" spans="2:13" ht="15" customHeight="1" x14ac:dyDescent="0.25">
      <c r="B26" s="23">
        <v>22</v>
      </c>
      <c r="C26" s="38" t="s">
        <v>19</v>
      </c>
      <c r="D26" s="38"/>
      <c r="E26" s="39">
        <v>2014</v>
      </c>
      <c r="F26" s="38" t="s">
        <v>12</v>
      </c>
      <c r="G26" s="48">
        <v>3.8194444444444443E-3</v>
      </c>
      <c r="H26" s="48" t="s">
        <v>111</v>
      </c>
      <c r="I26" s="49" t="e">
        <f>H26-G26</f>
        <v>#VALUE!</v>
      </c>
      <c r="J26" s="53"/>
      <c r="K26" s="70"/>
      <c r="L26" s="7"/>
      <c r="M26" s="8"/>
    </row>
    <row r="27" spans="2:13" ht="15" customHeight="1" x14ac:dyDescent="0.25">
      <c r="B27" s="23">
        <v>23</v>
      </c>
      <c r="C27" s="38" t="s">
        <v>96</v>
      </c>
      <c r="D27" s="38"/>
      <c r="E27" s="39">
        <v>2014</v>
      </c>
      <c r="F27" s="38" t="s">
        <v>10</v>
      </c>
      <c r="G27" s="48">
        <v>3.9930555555555596E-3</v>
      </c>
      <c r="H27" s="48" t="s">
        <v>111</v>
      </c>
      <c r="I27" s="49" t="e">
        <f>H27-G27</f>
        <v>#VALUE!</v>
      </c>
      <c r="J27" s="53" t="e">
        <f t="shared" si="5"/>
        <v>#VALUE!</v>
      </c>
      <c r="K27" s="70"/>
      <c r="L27" s="7">
        <v>2025</v>
      </c>
      <c r="M27" s="8">
        <f>IF($M$3-E27&gt;=31,VLOOKUP($M$3-E27,[1]Коэффициенты!$A$2:$B$46,2,),1)</f>
        <v>1</v>
      </c>
    </row>
    <row r="28" spans="2:13" ht="15" customHeight="1" x14ac:dyDescent="0.25">
      <c r="B28" s="23"/>
      <c r="C28" s="79" t="s">
        <v>82</v>
      </c>
      <c r="D28" s="79"/>
      <c r="E28" s="79"/>
      <c r="F28" s="79"/>
      <c r="G28" s="48"/>
      <c r="H28" s="48"/>
      <c r="I28" s="49"/>
      <c r="J28" s="53" t="e">
        <f t="shared" ref="J28:J29" si="6">I28/M28</f>
        <v>#N/A</v>
      </c>
      <c r="K28" s="54"/>
      <c r="L28" s="7">
        <v>2025</v>
      </c>
      <c r="M28" s="8" t="e">
        <f>IF($M$3-E28&gt;=31,VLOOKUP($M$3-E28,[1]Коэффициенты!$A$2:$B$46,2,),1)</f>
        <v>#N/A</v>
      </c>
    </row>
    <row r="29" spans="2:13" ht="15" customHeight="1" x14ac:dyDescent="0.25">
      <c r="B29" s="23">
        <v>30</v>
      </c>
      <c r="C29" s="37" t="s">
        <v>57</v>
      </c>
      <c r="D29" s="37"/>
      <c r="E29" s="35">
        <v>2014</v>
      </c>
      <c r="F29" s="34" t="s">
        <v>50</v>
      </c>
      <c r="G29" s="48">
        <v>5.2083333333333296E-3</v>
      </c>
      <c r="H29" s="48">
        <v>1.2905092592592591E-2</v>
      </c>
      <c r="I29" s="49">
        <f t="shared" ref="I29:I35" si="7">H29-G29</f>
        <v>7.6967592592592617E-3</v>
      </c>
      <c r="J29" s="53">
        <f t="shared" si="6"/>
        <v>7.6967592592592617E-3</v>
      </c>
      <c r="K29" s="70"/>
      <c r="L29" s="7">
        <v>2025</v>
      </c>
      <c r="M29" s="8">
        <f>IF($M$3-E29&gt;=31,VLOOKUP($M$3-E29,[1]Коэффициенты!$A$2:$B$46,2,),1)</f>
        <v>1</v>
      </c>
    </row>
    <row r="30" spans="2:13" ht="15" customHeight="1" x14ac:dyDescent="0.25">
      <c r="B30" s="23">
        <v>27</v>
      </c>
      <c r="C30" s="37" t="s">
        <v>56</v>
      </c>
      <c r="D30" s="37"/>
      <c r="E30" s="35">
        <v>2013</v>
      </c>
      <c r="F30" s="34" t="s">
        <v>50</v>
      </c>
      <c r="G30" s="48">
        <v>4.6874999999999998E-3</v>
      </c>
      <c r="H30" s="48">
        <v>1.2488425925925925E-2</v>
      </c>
      <c r="I30" s="49">
        <f t="shared" si="7"/>
        <v>7.8009259259259256E-3</v>
      </c>
      <c r="J30" s="53">
        <f t="shared" ref="J30" si="8">I30/M30</f>
        <v>7.8009259259259256E-3</v>
      </c>
      <c r="K30" s="70"/>
      <c r="L30" s="7">
        <v>2025</v>
      </c>
      <c r="M30" s="8">
        <f>IF($M$3-E30&gt;=31,VLOOKUP($M$3-E30,[1]Коэффициенты!$A$2:$B$46,2,),1)</f>
        <v>1</v>
      </c>
    </row>
    <row r="31" spans="2:13" ht="15" customHeight="1" x14ac:dyDescent="0.25">
      <c r="B31" s="23">
        <v>29</v>
      </c>
      <c r="C31" s="37" t="s">
        <v>58</v>
      </c>
      <c r="D31" s="37"/>
      <c r="E31" s="35">
        <v>2014</v>
      </c>
      <c r="F31" s="34" t="s">
        <v>50</v>
      </c>
      <c r="G31" s="48">
        <v>5.0347222222222199E-3</v>
      </c>
      <c r="H31" s="48">
        <v>1.315972222222222E-2</v>
      </c>
      <c r="I31" s="49">
        <f t="shared" si="7"/>
        <v>8.1250000000000003E-3</v>
      </c>
      <c r="J31" s="53">
        <f t="shared" ref="J31" si="9">I31/M31</f>
        <v>8.1250000000000003E-3</v>
      </c>
      <c r="K31" s="70"/>
      <c r="L31" s="7">
        <v>2025</v>
      </c>
      <c r="M31" s="8">
        <f>IF($M$3-E31&gt;=31,VLOOKUP($M$3-E31,[1]Коэффициенты!$A$2:$B$46,2,),1)</f>
        <v>1</v>
      </c>
    </row>
    <row r="32" spans="2:13" ht="15" customHeight="1" x14ac:dyDescent="0.25">
      <c r="B32" s="23">
        <v>26</v>
      </c>
      <c r="C32" s="37" t="s">
        <v>20</v>
      </c>
      <c r="D32" s="37"/>
      <c r="E32" s="35">
        <v>2013</v>
      </c>
      <c r="F32" s="34" t="s">
        <v>13</v>
      </c>
      <c r="G32" s="48">
        <v>4.5138888888888902E-3</v>
      </c>
      <c r="H32" s="48">
        <v>1.2800925925925926E-2</v>
      </c>
      <c r="I32" s="49">
        <f t="shared" si="7"/>
        <v>8.2870370370370355E-3</v>
      </c>
      <c r="J32" s="53"/>
      <c r="K32" s="70"/>
      <c r="L32" s="7"/>
      <c r="M32" s="8"/>
    </row>
    <row r="33" spans="2:16" ht="15" customHeight="1" x14ac:dyDescent="0.25">
      <c r="B33" s="23">
        <v>24</v>
      </c>
      <c r="C33" s="37" t="s">
        <v>67</v>
      </c>
      <c r="D33" s="37"/>
      <c r="E33" s="35">
        <v>2014</v>
      </c>
      <c r="F33" s="34" t="s">
        <v>9</v>
      </c>
      <c r="G33" s="48">
        <v>4.1666666666666701E-3</v>
      </c>
      <c r="H33" s="48">
        <v>1.3495370370370371E-2</v>
      </c>
      <c r="I33" s="49">
        <f t="shared" si="7"/>
        <v>9.3287037037037002E-3</v>
      </c>
      <c r="J33" s="53"/>
      <c r="K33" s="70"/>
      <c r="L33" s="7"/>
      <c r="M33" s="8"/>
    </row>
    <row r="34" spans="2:16" ht="15" customHeight="1" x14ac:dyDescent="0.25">
      <c r="B34" s="23">
        <v>25</v>
      </c>
      <c r="C34" s="37" t="s">
        <v>74</v>
      </c>
      <c r="D34" s="37"/>
      <c r="E34" s="35">
        <v>2014</v>
      </c>
      <c r="F34" s="34" t="s">
        <v>10</v>
      </c>
      <c r="G34" s="48">
        <v>4.3402777777777797E-3</v>
      </c>
      <c r="H34" s="48">
        <v>1.3715277777777778E-2</v>
      </c>
      <c r="I34" s="49">
        <f t="shared" si="7"/>
        <v>9.3749999999999979E-3</v>
      </c>
      <c r="J34" s="53"/>
      <c r="K34" s="70"/>
      <c r="L34" s="7"/>
      <c r="M34" s="8"/>
    </row>
    <row r="35" spans="2:16" ht="15" customHeight="1" x14ac:dyDescent="0.25">
      <c r="B35" s="23">
        <v>28</v>
      </c>
      <c r="C35" s="37" t="s">
        <v>63</v>
      </c>
      <c r="D35" s="37"/>
      <c r="E35" s="35">
        <v>2014</v>
      </c>
      <c r="F35" s="34" t="s">
        <v>61</v>
      </c>
      <c r="G35" s="48">
        <v>4.8611111111111103E-3</v>
      </c>
      <c r="H35" s="48">
        <v>1.7592592592592594E-2</v>
      </c>
      <c r="I35" s="49">
        <f t="shared" si="7"/>
        <v>1.2731481481481483E-2</v>
      </c>
      <c r="J35" s="53">
        <f t="shared" ref="J35" si="10">I35/M35</f>
        <v>1.2731481481481483E-2</v>
      </c>
      <c r="K35" s="70"/>
      <c r="L35" s="7">
        <v>2025</v>
      </c>
      <c r="M35" s="8">
        <f>IF($M$3-E35&gt;=31,VLOOKUP($M$3-E35,[1]Коэффициенты!$A$2:$B$46,2,),1)</f>
        <v>1</v>
      </c>
    </row>
    <row r="36" spans="2:16" ht="15" customHeight="1" x14ac:dyDescent="0.25">
      <c r="B36" s="23"/>
      <c r="C36" s="79" t="s">
        <v>24</v>
      </c>
      <c r="D36" s="79"/>
      <c r="E36" s="79"/>
      <c r="F36" s="79"/>
      <c r="G36" s="48"/>
      <c r="H36" s="48"/>
      <c r="I36" s="49"/>
      <c r="J36" s="53" t="e">
        <f t="shared" ref="J36" si="11">I36/M36</f>
        <v>#N/A</v>
      </c>
      <c r="K36" s="54"/>
      <c r="L36" s="7">
        <v>2025</v>
      </c>
      <c r="M36" s="8" t="e">
        <f>IF($M$3-E36&gt;=31,VLOOKUP($M$3-E36,[1]Коэффициенты!$A$2:$B$46,2,),1)</f>
        <v>#N/A</v>
      </c>
    </row>
    <row r="37" spans="2:16" ht="15" customHeight="1" x14ac:dyDescent="0.25">
      <c r="B37" s="23">
        <v>31</v>
      </c>
      <c r="C37" s="43" t="s">
        <v>86</v>
      </c>
      <c r="D37" s="43"/>
      <c r="E37" s="45">
        <v>2011</v>
      </c>
      <c r="F37" s="44" t="s">
        <v>85</v>
      </c>
      <c r="G37" s="48">
        <v>5.3819444444444401E-3</v>
      </c>
      <c r="H37" s="48">
        <v>1.3402777777777777E-2</v>
      </c>
      <c r="I37" s="49">
        <f>H37-G37</f>
        <v>8.0208333333333381E-3</v>
      </c>
      <c r="J37" s="53">
        <f t="shared" ref="J37:J40" si="12">I37/M37</f>
        <v>8.0208333333333381E-3</v>
      </c>
      <c r="K37" s="70"/>
      <c r="L37" s="7">
        <v>2025</v>
      </c>
      <c r="M37" s="8">
        <f>IF($M$3-E37&gt;=31,VLOOKUP($M$3-E37,[1]Коэффициенты!$A$2:$B$46,2,),1)</f>
        <v>1</v>
      </c>
    </row>
    <row r="38" spans="2:16" ht="15" customHeight="1" x14ac:dyDescent="0.25">
      <c r="B38" s="23">
        <v>34</v>
      </c>
      <c r="C38" s="43" t="s">
        <v>52</v>
      </c>
      <c r="D38" s="43"/>
      <c r="E38" s="45">
        <v>2012</v>
      </c>
      <c r="F38" s="44" t="s">
        <v>50</v>
      </c>
      <c r="G38" s="48">
        <v>5.9027777777777802E-3</v>
      </c>
      <c r="H38" s="48">
        <v>1.4027777777777778E-2</v>
      </c>
      <c r="I38" s="49">
        <f>H38-G38</f>
        <v>8.1249999999999968E-3</v>
      </c>
      <c r="J38" s="53">
        <f t="shared" si="12"/>
        <v>8.1249999999999968E-3</v>
      </c>
      <c r="K38" s="70"/>
      <c r="L38" s="7">
        <v>2025</v>
      </c>
      <c r="M38" s="8">
        <f>IF($M$3-E38&gt;=31,VLOOKUP($M$3-E38,[1]Коэффициенты!$A$2:$B$46,2,),1)</f>
        <v>1</v>
      </c>
    </row>
    <row r="39" spans="2:16" ht="15" customHeight="1" x14ac:dyDescent="0.25">
      <c r="B39" s="23">
        <v>33</v>
      </c>
      <c r="C39" s="43" t="s">
        <v>87</v>
      </c>
      <c r="D39" s="43"/>
      <c r="E39" s="45">
        <v>2011</v>
      </c>
      <c r="F39" s="44" t="s">
        <v>85</v>
      </c>
      <c r="G39" s="48">
        <v>5.7291666666666697E-3</v>
      </c>
      <c r="H39" s="48">
        <v>1.4456018518518519E-2</v>
      </c>
      <c r="I39" s="49">
        <f>H39-G39</f>
        <v>8.7268518518518502E-3</v>
      </c>
      <c r="J39" s="53"/>
      <c r="K39" s="70"/>
      <c r="L39" s="7"/>
      <c r="M39" s="8"/>
    </row>
    <row r="40" spans="2:16" ht="15" customHeight="1" x14ac:dyDescent="0.25">
      <c r="B40" s="23">
        <v>32</v>
      </c>
      <c r="C40" s="43" t="s">
        <v>88</v>
      </c>
      <c r="D40" s="43"/>
      <c r="E40" s="45">
        <v>2012</v>
      </c>
      <c r="F40" s="44" t="s">
        <v>85</v>
      </c>
      <c r="G40" s="48">
        <v>5.5555555555555497E-3</v>
      </c>
      <c r="H40" s="48">
        <v>2.1446759259259259E-2</v>
      </c>
      <c r="I40" s="49">
        <v>1.225914351851852E-2</v>
      </c>
      <c r="J40" s="53">
        <f t="shared" si="12"/>
        <v>1.225914351851852E-2</v>
      </c>
      <c r="K40" s="70"/>
      <c r="L40" s="7">
        <v>2025</v>
      </c>
      <c r="M40" s="8">
        <f>IF($M$3-E40&gt;=31,VLOOKUP($M$3-E40,[1]Коэффициенты!$A$2:$B$46,2,),1)</f>
        <v>1</v>
      </c>
    </row>
    <row r="41" spans="2:16" ht="15" customHeight="1" x14ac:dyDescent="0.25">
      <c r="B41" s="23">
        <v>35</v>
      </c>
      <c r="C41" s="43" t="s">
        <v>97</v>
      </c>
      <c r="D41" s="43"/>
      <c r="E41" s="45">
        <v>2012</v>
      </c>
      <c r="F41" s="44" t="s">
        <v>10</v>
      </c>
      <c r="G41" s="48">
        <v>6.0763888888888899E-3</v>
      </c>
      <c r="H41" s="48" t="s">
        <v>111</v>
      </c>
      <c r="I41" s="49" t="e">
        <f>H41-G41</f>
        <v>#VALUE!</v>
      </c>
      <c r="J41" s="53" t="e">
        <f t="shared" ref="J41" si="13">I41/M41</f>
        <v>#VALUE!</v>
      </c>
      <c r="K41" s="70"/>
      <c r="L41" s="7">
        <v>2025</v>
      </c>
      <c r="M41" s="8">
        <f>IF($M$3-E41&gt;=31,VLOOKUP($M$3-E41,[1]Коэффициенты!$A$2:$B$46,2,),1)</f>
        <v>1</v>
      </c>
    </row>
    <row r="42" spans="2:16" ht="15" customHeight="1" x14ac:dyDescent="0.25">
      <c r="B42" s="23"/>
      <c r="C42" s="43"/>
      <c r="D42" s="43"/>
      <c r="E42" s="45"/>
      <c r="F42" s="44"/>
      <c r="G42" s="48"/>
      <c r="H42" s="48"/>
      <c r="I42" s="49"/>
      <c r="J42" s="53"/>
      <c r="K42" s="70"/>
      <c r="L42" s="7"/>
      <c r="M42" s="8"/>
    </row>
    <row r="43" spans="2:16" ht="15" customHeight="1" x14ac:dyDescent="0.25">
      <c r="B43" s="23"/>
      <c r="C43" s="75"/>
      <c r="D43" s="78" t="s">
        <v>29</v>
      </c>
      <c r="E43" s="78"/>
      <c r="F43" s="75"/>
      <c r="G43" s="48"/>
      <c r="H43" s="48"/>
      <c r="I43" s="49"/>
      <c r="J43" s="53"/>
      <c r="K43" s="54"/>
      <c r="L43" s="7"/>
      <c r="M43" s="8"/>
    </row>
    <row r="44" spans="2:16" ht="15" customHeight="1" x14ac:dyDescent="0.25">
      <c r="B44" s="23"/>
      <c r="C44" s="82" t="s">
        <v>102</v>
      </c>
      <c r="D44" s="83"/>
      <c r="E44" s="83"/>
      <c r="F44" s="84"/>
      <c r="G44" s="48"/>
      <c r="H44" s="48"/>
      <c r="I44" s="49"/>
      <c r="J44" s="53"/>
      <c r="K44" s="54"/>
      <c r="L44" s="7">
        <v>2025</v>
      </c>
      <c r="M44" s="8" t="e">
        <f>IF($M$3-E44&gt;=31,VLOOKUP($M$3-E44,[1]Коэффициенты!$A$2:$B$46,2,),1)</f>
        <v>#N/A</v>
      </c>
    </row>
    <row r="45" spans="2:16" ht="15" customHeight="1" x14ac:dyDescent="0.25">
      <c r="B45" s="23">
        <v>79</v>
      </c>
      <c r="C45" s="37" t="s">
        <v>103</v>
      </c>
      <c r="D45" s="37"/>
      <c r="E45" s="35">
        <v>2010</v>
      </c>
      <c r="F45" s="34" t="s">
        <v>13</v>
      </c>
      <c r="G45" s="48">
        <v>5.0347222222222199E-3</v>
      </c>
      <c r="H45" s="48">
        <v>1.9618055555555555E-2</v>
      </c>
      <c r="I45" s="49">
        <f>H45-G45</f>
        <v>1.4583333333333335E-2</v>
      </c>
      <c r="J45" s="53">
        <f t="shared" ref="J45:J46" si="14">I45/M45</f>
        <v>1.4583333333333335E-2</v>
      </c>
      <c r="K45" s="70"/>
      <c r="L45" s="7">
        <v>2025</v>
      </c>
      <c r="M45" s="8">
        <f>IF($M$3-E45&gt;=31,VLOOKUP($M$3-E45,[1]Коэффициенты!$A$2:$B$46,2,),1)</f>
        <v>1</v>
      </c>
    </row>
    <row r="46" spans="2:16" ht="15" customHeight="1" x14ac:dyDescent="0.25">
      <c r="B46" s="23">
        <v>80</v>
      </c>
      <c r="C46" s="37" t="s">
        <v>104</v>
      </c>
      <c r="D46" s="38"/>
      <c r="E46" s="35">
        <v>2011</v>
      </c>
      <c r="F46" s="34" t="s">
        <v>13</v>
      </c>
      <c r="G46" s="48">
        <v>5.2083333333333296E-3</v>
      </c>
      <c r="H46" s="48">
        <v>2.7615740740740743E-2</v>
      </c>
      <c r="I46" s="49">
        <f>H46-G46</f>
        <v>2.2407407407407414E-2</v>
      </c>
      <c r="J46" s="53">
        <f t="shared" si="14"/>
        <v>2.2407407407407414E-2</v>
      </c>
      <c r="K46" s="70"/>
      <c r="L46" s="7">
        <v>2025</v>
      </c>
      <c r="M46" s="8">
        <f>IF($M$3-E46&gt;=31,VLOOKUP($M$3-E46,[1]Коэффициенты!$A$2:$B$46,2,),1)</f>
        <v>1</v>
      </c>
    </row>
    <row r="47" spans="2:16" ht="15" customHeight="1" x14ac:dyDescent="0.25">
      <c r="B47" s="23"/>
      <c r="C47" s="82" t="s">
        <v>105</v>
      </c>
      <c r="D47" s="83"/>
      <c r="E47" s="83"/>
      <c r="F47" s="84"/>
      <c r="G47" s="48"/>
      <c r="H47" s="48"/>
      <c r="I47" s="49"/>
      <c r="J47" s="53"/>
      <c r="K47" s="70"/>
      <c r="L47" s="7"/>
      <c r="M47" s="8"/>
      <c r="P47" s="1">
        <v>2025</v>
      </c>
    </row>
    <row r="48" spans="2:16" ht="15" customHeight="1" x14ac:dyDescent="0.25">
      <c r="B48" s="23">
        <v>81</v>
      </c>
      <c r="C48" s="37" t="s">
        <v>106</v>
      </c>
      <c r="D48" s="38"/>
      <c r="E48" s="35">
        <v>1962</v>
      </c>
      <c r="F48" s="34" t="s">
        <v>43</v>
      </c>
      <c r="G48" s="48">
        <v>5.3819444444444401E-3</v>
      </c>
      <c r="H48" s="48">
        <v>1.8576388888888889E-2</v>
      </c>
      <c r="I48" s="49">
        <f>H48-G48</f>
        <v>1.319444444444445E-2</v>
      </c>
      <c r="J48" s="53">
        <f t="shared" ref="J48:J49" si="15">I48/M48</f>
        <v>1.0286862701784937E-2</v>
      </c>
      <c r="K48" s="70"/>
      <c r="L48" s="7">
        <v>2025</v>
      </c>
      <c r="M48" s="8">
        <f>IF($M$3-E48&gt;=31,VLOOKUP($M$3-E48,[1]Коэффициенты!$A$2:$B$46,2,),1)</f>
        <v>1.2826500000000001</v>
      </c>
      <c r="P48" s="1">
        <v>-1978</v>
      </c>
    </row>
    <row r="49" spans="2:16" ht="15" customHeight="1" x14ac:dyDescent="0.25">
      <c r="B49" s="23">
        <v>84</v>
      </c>
      <c r="C49" s="37" t="s">
        <v>109</v>
      </c>
      <c r="D49" s="38"/>
      <c r="E49" s="35">
        <v>1961</v>
      </c>
      <c r="F49" s="34" t="s">
        <v>43</v>
      </c>
      <c r="G49" s="48">
        <v>5.9027777777777802E-3</v>
      </c>
      <c r="H49" s="48">
        <v>2.0277777777777777E-2</v>
      </c>
      <c r="I49" s="49">
        <f>H49-G49</f>
        <v>1.4374999999999995E-2</v>
      </c>
      <c r="J49" s="53">
        <f t="shared" si="15"/>
        <v>1.1067141944275492E-2</v>
      </c>
      <c r="K49" s="70"/>
      <c r="L49" s="7">
        <v>2025</v>
      </c>
      <c r="M49" s="8">
        <f>IF($M$3-E49&gt;=31,VLOOKUP($M$3-E49,[1]Коэффициенты!$A$2:$B$46,2,),1)</f>
        <v>1.2988900000000001</v>
      </c>
      <c r="P49" s="1">
        <f>SUM(P47:P48)</f>
        <v>47</v>
      </c>
    </row>
    <row r="50" spans="2:16" ht="15" customHeight="1" x14ac:dyDescent="0.25">
      <c r="B50" s="23">
        <v>83</v>
      </c>
      <c r="C50" s="37" t="s">
        <v>108</v>
      </c>
      <c r="D50" s="38"/>
      <c r="E50" s="35">
        <v>1957</v>
      </c>
      <c r="F50" s="34" t="s">
        <v>43</v>
      </c>
      <c r="G50" s="48">
        <v>5.7291666666666697E-3</v>
      </c>
      <c r="H50" s="48">
        <v>2.0335648148148148E-2</v>
      </c>
      <c r="I50" s="49">
        <f>H50-G50</f>
        <v>1.4606481481481477E-2</v>
      </c>
      <c r="J50" s="53"/>
      <c r="K50" s="70"/>
      <c r="L50" s="7"/>
      <c r="M50" s="8"/>
    </row>
    <row r="51" spans="2:16" ht="15" customHeight="1" x14ac:dyDescent="0.25">
      <c r="B51" s="23">
        <v>82</v>
      </c>
      <c r="C51" s="37" t="s">
        <v>107</v>
      </c>
      <c r="D51" s="38"/>
      <c r="E51" s="35">
        <v>1954</v>
      </c>
      <c r="F51" s="34" t="s">
        <v>43</v>
      </c>
      <c r="G51" s="48">
        <v>5.5555555555555497E-3</v>
      </c>
      <c r="H51" s="48">
        <v>2.0509259259259258E-2</v>
      </c>
      <c r="I51" s="49">
        <f>H51-G51</f>
        <v>1.4953703703703709E-2</v>
      </c>
      <c r="J51" s="53">
        <f t="shared" ref="J51" si="16">I51/M51</f>
        <v>1.0492354549329012E-2</v>
      </c>
      <c r="K51" s="70"/>
      <c r="L51" s="7">
        <v>2025</v>
      </c>
      <c r="M51" s="8">
        <f>IF($M$3-E51&gt;=31,VLOOKUP($M$3-E51,[1]Коэффициенты!$A$2:$B$46,2,),1)</f>
        <v>1.4252</v>
      </c>
    </row>
    <row r="52" spans="2:16" ht="15" customHeight="1" x14ac:dyDescent="0.25">
      <c r="B52" s="23"/>
      <c r="C52" s="82" t="s">
        <v>25</v>
      </c>
      <c r="D52" s="83"/>
      <c r="E52" s="83"/>
      <c r="F52" s="84"/>
      <c r="G52" s="48"/>
      <c r="H52" s="48"/>
      <c r="I52" s="49"/>
      <c r="J52" s="53"/>
      <c r="K52" s="70"/>
      <c r="L52" s="7"/>
      <c r="M52" s="8"/>
    </row>
    <row r="53" spans="2:16" ht="15" customHeight="1" x14ac:dyDescent="0.25">
      <c r="B53" s="23">
        <v>51</v>
      </c>
      <c r="C53" s="37" t="s">
        <v>89</v>
      </c>
      <c r="D53" s="37"/>
      <c r="E53" s="35">
        <v>2011</v>
      </c>
      <c r="F53" s="34" t="s">
        <v>85</v>
      </c>
      <c r="G53" s="48">
        <v>1.7361111111111112E-4</v>
      </c>
      <c r="H53" s="48">
        <v>1.2314814814814815E-2</v>
      </c>
      <c r="I53" s="49">
        <f>H53-G53</f>
        <v>1.2141203703703704E-2</v>
      </c>
      <c r="J53" s="53">
        <f t="shared" ref="J53:J54" si="17">I53/M53</f>
        <v>1.2141203703703704E-2</v>
      </c>
      <c r="K53" s="70"/>
      <c r="L53" s="7">
        <v>2025</v>
      </c>
      <c r="M53" s="8">
        <f>IF($M$3-E53&gt;=31,VLOOKUP($M$3-E53,[1]Коэффициенты!$A$2:$B$46,2,),1)</f>
        <v>1</v>
      </c>
    </row>
    <row r="54" spans="2:16" ht="15" customHeight="1" x14ac:dyDescent="0.25">
      <c r="B54" s="23">
        <v>52</v>
      </c>
      <c r="C54" s="38" t="s">
        <v>15</v>
      </c>
      <c r="D54" s="38"/>
      <c r="E54" s="39">
        <v>2011</v>
      </c>
      <c r="F54" s="38" t="s">
        <v>12</v>
      </c>
      <c r="G54" s="48">
        <v>5.20833333333333E-4</v>
      </c>
      <c r="H54" s="48">
        <v>1.3252314814814814E-2</v>
      </c>
      <c r="I54" s="49">
        <f>H54-G54</f>
        <v>1.2731481481481481E-2</v>
      </c>
      <c r="J54" s="53">
        <f t="shared" si="17"/>
        <v>1.2731481481481481E-2</v>
      </c>
      <c r="K54" s="70"/>
      <c r="L54" s="7">
        <v>2025</v>
      </c>
      <c r="M54" s="8">
        <f>IF($M$3-E54&gt;=31,VLOOKUP($M$3-E54,[1]Коэффициенты!$A$2:$B$46,2,),1)</f>
        <v>1</v>
      </c>
    </row>
    <row r="55" spans="2:16" ht="15" customHeight="1" x14ac:dyDescent="0.25">
      <c r="B55" s="23">
        <v>53</v>
      </c>
      <c r="C55" s="38" t="s">
        <v>60</v>
      </c>
      <c r="D55" s="38"/>
      <c r="E55" s="39">
        <v>2012</v>
      </c>
      <c r="F55" s="34" t="s">
        <v>13</v>
      </c>
      <c r="G55" s="48">
        <v>6.9444444444444404E-4</v>
      </c>
      <c r="H55" s="48">
        <v>1.4363425925925925E-2</v>
      </c>
      <c r="I55" s="49">
        <f>H55-G55</f>
        <v>1.3668981481481482E-2</v>
      </c>
      <c r="J55" s="53"/>
      <c r="K55" s="70"/>
      <c r="L55" s="7"/>
      <c r="M55" s="8"/>
    </row>
    <row r="56" spans="2:16" ht="15" customHeight="1" x14ac:dyDescent="0.25">
      <c r="B56" s="23">
        <v>54</v>
      </c>
      <c r="C56" s="37" t="s">
        <v>90</v>
      </c>
      <c r="D56" s="38"/>
      <c r="E56" s="35">
        <v>2011</v>
      </c>
      <c r="F56" s="36" t="s">
        <v>85</v>
      </c>
      <c r="G56" s="48">
        <v>3.4722222222222224E-4</v>
      </c>
      <c r="H56" s="48">
        <v>1.5983796296296295E-2</v>
      </c>
      <c r="I56" s="49">
        <f>H56-G56</f>
        <v>1.5636574074074074E-2</v>
      </c>
      <c r="J56" s="53">
        <f t="shared" ref="J56" si="18">I56/M56</f>
        <v>1.5636574074074074E-2</v>
      </c>
      <c r="K56" s="70"/>
      <c r="L56" s="7">
        <v>2025</v>
      </c>
      <c r="M56" s="8">
        <f>IF($M$3-E56&gt;=31,VLOOKUP($M$3-E56,[1]Коэффициенты!$A$2:$B$46,2,),1)</f>
        <v>1</v>
      </c>
    </row>
    <row r="57" spans="2:16" ht="15" customHeight="1" x14ac:dyDescent="0.25">
      <c r="B57" s="23"/>
      <c r="C57" s="79" t="s">
        <v>26</v>
      </c>
      <c r="D57" s="79"/>
      <c r="E57" s="79"/>
      <c r="F57" s="79"/>
      <c r="G57" s="48"/>
      <c r="H57" s="48"/>
      <c r="I57" s="49"/>
      <c r="J57" s="53"/>
      <c r="K57" s="70"/>
      <c r="M57" s="24"/>
    </row>
    <row r="58" spans="2:16" ht="15" customHeight="1" x14ac:dyDescent="0.25">
      <c r="B58" s="23">
        <v>55</v>
      </c>
      <c r="C58" s="38" t="s">
        <v>91</v>
      </c>
      <c r="D58" s="38"/>
      <c r="E58" s="39">
        <v>2009</v>
      </c>
      <c r="F58" s="38" t="s">
        <v>85</v>
      </c>
      <c r="G58" s="48">
        <v>8.6805555555555497E-4</v>
      </c>
      <c r="H58" s="74">
        <v>1.3101851851851852E-2</v>
      </c>
      <c r="I58" s="49">
        <f>H58-G58</f>
        <v>1.2233796296296298E-2</v>
      </c>
      <c r="J58" s="53">
        <f t="shared" ref="J58" si="19">I58/M58</f>
        <v>1.2233796296296298E-2</v>
      </c>
      <c r="K58" s="70"/>
      <c r="L58" s="7">
        <v>2025</v>
      </c>
      <c r="M58" s="8">
        <f>IF($M$3-E58&gt;=31,VLOOKUP($M$3-E58,[1]Коэффициенты!$A$2:$B$46,2,),1)</f>
        <v>1</v>
      </c>
    </row>
    <row r="59" spans="2:16" ht="15" customHeight="1" x14ac:dyDescent="0.25">
      <c r="B59" s="23">
        <v>56</v>
      </c>
      <c r="C59" s="41" t="s">
        <v>27</v>
      </c>
      <c r="D59" s="38"/>
      <c r="E59" s="46">
        <v>2009</v>
      </c>
      <c r="F59" s="38" t="s">
        <v>12</v>
      </c>
      <c r="G59" s="48">
        <v>1.5625000000000001E-3</v>
      </c>
      <c r="H59" s="74">
        <v>1.4270833333333335E-2</v>
      </c>
      <c r="I59" s="49">
        <f>H59-G59</f>
        <v>1.2708333333333335E-2</v>
      </c>
      <c r="J59" s="53">
        <f t="shared" ref="J59" si="20">I59/M59</f>
        <v>1.2708333333333335E-2</v>
      </c>
      <c r="K59" s="70"/>
      <c r="L59" s="7">
        <v>2025</v>
      </c>
      <c r="M59" s="8">
        <f>IF($M$3-E59&gt;=31,VLOOKUP($M$3-E59,[1]Коэффициенты!$A$2:$B$46,2,),1)</f>
        <v>1</v>
      </c>
    </row>
    <row r="60" spans="2:16" ht="15" customHeight="1" x14ac:dyDescent="0.25">
      <c r="B60" s="23">
        <v>57</v>
      </c>
      <c r="C60" s="41" t="s">
        <v>39</v>
      </c>
      <c r="D60" s="38"/>
      <c r="E60" s="46">
        <v>2010</v>
      </c>
      <c r="F60" s="38" t="s">
        <v>12</v>
      </c>
      <c r="G60" s="48">
        <v>1.38888888888889E-3</v>
      </c>
      <c r="H60" s="74">
        <v>1.6296296296296295E-2</v>
      </c>
      <c r="I60" s="49">
        <f>H60-G60</f>
        <v>1.4907407407407404E-2</v>
      </c>
      <c r="J60" s="53">
        <f t="shared" ref="J60:J61" si="21">I60/M60</f>
        <v>1.4907407407407404E-2</v>
      </c>
      <c r="K60" s="70"/>
      <c r="L60" s="7">
        <v>2025</v>
      </c>
      <c r="M60" s="8">
        <f>IF($M$3-E60&gt;=31,VLOOKUP($M$3-E60,[1]Коэффициенты!$A$2:$B$46,2,),1)</f>
        <v>1</v>
      </c>
    </row>
    <row r="61" spans="2:16" ht="15" customHeight="1" x14ac:dyDescent="0.25">
      <c r="B61" s="23">
        <v>58</v>
      </c>
      <c r="C61" s="38" t="s">
        <v>98</v>
      </c>
      <c r="D61" s="38"/>
      <c r="E61" s="39">
        <v>2009</v>
      </c>
      <c r="F61" s="38" t="s">
        <v>51</v>
      </c>
      <c r="G61" s="48">
        <v>1.0416666666666699E-3</v>
      </c>
      <c r="H61" s="74" t="s">
        <v>111</v>
      </c>
      <c r="I61" s="49" t="e">
        <f>H61-G61</f>
        <v>#VALUE!</v>
      </c>
      <c r="J61" s="53" t="e">
        <f t="shared" si="21"/>
        <v>#VALUE!</v>
      </c>
      <c r="K61" s="70"/>
      <c r="L61" s="7">
        <v>2025</v>
      </c>
      <c r="M61" s="8">
        <f>IF($M$3-E61&gt;=31,VLOOKUP($M$3-E61,[1]Коэффициенты!$A$2:$B$46,2,),1)</f>
        <v>1</v>
      </c>
    </row>
    <row r="62" spans="2:16" ht="15" customHeight="1" x14ac:dyDescent="0.25">
      <c r="B62" s="23">
        <v>59</v>
      </c>
      <c r="C62" s="41" t="s">
        <v>46</v>
      </c>
      <c r="D62" s="41"/>
      <c r="E62" s="46">
        <v>2009</v>
      </c>
      <c r="F62" s="38" t="s">
        <v>12</v>
      </c>
      <c r="G62" s="48">
        <v>1.21527777777778E-3</v>
      </c>
      <c r="H62" s="74" t="s">
        <v>111</v>
      </c>
      <c r="I62" s="49" t="e">
        <f>H62-G62</f>
        <v>#VALUE!</v>
      </c>
      <c r="J62" s="53"/>
      <c r="K62" s="70"/>
      <c r="L62" s="7">
        <v>2025</v>
      </c>
      <c r="M62" s="8"/>
    </row>
    <row r="63" spans="2:16" ht="15" customHeight="1" x14ac:dyDescent="0.25">
      <c r="B63" s="23"/>
      <c r="C63" s="81" t="s">
        <v>28</v>
      </c>
      <c r="D63" s="81"/>
      <c r="E63" s="81"/>
      <c r="F63" s="81"/>
      <c r="G63" s="48"/>
      <c r="H63" s="48"/>
      <c r="I63" s="49"/>
      <c r="J63" s="71"/>
      <c r="K63" s="70"/>
      <c r="L63" s="1">
        <v>2025</v>
      </c>
      <c r="M63" s="24"/>
    </row>
    <row r="64" spans="2:16" ht="15" customHeight="1" x14ac:dyDescent="0.25">
      <c r="B64" s="23">
        <v>63</v>
      </c>
      <c r="C64" s="37" t="s">
        <v>41</v>
      </c>
      <c r="D64" s="34">
        <f>L64-E64</f>
        <v>56</v>
      </c>
      <c r="E64" s="35">
        <v>1969</v>
      </c>
      <c r="F64" s="37" t="s">
        <v>10</v>
      </c>
      <c r="G64" s="48">
        <v>2.2569444444444399E-3</v>
      </c>
      <c r="H64" s="48">
        <v>1.3553240740740741E-2</v>
      </c>
      <c r="I64" s="49">
        <f>H64-G64</f>
        <v>1.1296296296296301E-2</v>
      </c>
      <c r="J64" s="71">
        <f>I64/M64</f>
        <v>9.5591987072202386E-3</v>
      </c>
      <c r="K64" s="70"/>
      <c r="L64" s="1">
        <v>2025</v>
      </c>
      <c r="M64" s="24">
        <f>IF($M$3-E64&gt;=31,VLOOKUP($M$3-E64,[1]Коэффициенты!$A$2:$B$46,2,),1)</f>
        <v>1.1817200000000001</v>
      </c>
    </row>
    <row r="65" spans="2:13" ht="15" customHeight="1" x14ac:dyDescent="0.25">
      <c r="B65" s="23">
        <v>61</v>
      </c>
      <c r="C65" s="37" t="s">
        <v>83</v>
      </c>
      <c r="D65" s="34">
        <f>L65-E65</f>
        <v>45</v>
      </c>
      <c r="E65" s="76">
        <v>1980</v>
      </c>
      <c r="F65" s="40" t="s">
        <v>9</v>
      </c>
      <c r="G65" s="48">
        <v>1.90972222222222E-3</v>
      </c>
      <c r="H65" s="48">
        <v>1.7824074074074076E-2</v>
      </c>
      <c r="I65" s="49">
        <f>H65-G65</f>
        <v>1.5914351851851857E-2</v>
      </c>
      <c r="J65" s="71">
        <f>I65/M65</f>
        <v>1.4901636626701241E-2</v>
      </c>
      <c r="K65" s="70"/>
      <c r="L65" s="7">
        <v>2025</v>
      </c>
      <c r="M65" s="24">
        <f>IF($M$3-E65&gt;=31,VLOOKUP($M$3-E65,[1]Коэффициенты!$A$2:$B$46,2,),1)</f>
        <v>1.06796</v>
      </c>
    </row>
    <row r="66" spans="2:13" ht="15" customHeight="1" x14ac:dyDescent="0.25">
      <c r="B66" s="23">
        <v>60</v>
      </c>
      <c r="C66" s="37" t="s">
        <v>92</v>
      </c>
      <c r="D66" s="34">
        <f>L66-E66</f>
        <v>35</v>
      </c>
      <c r="E66" s="35">
        <v>1990</v>
      </c>
      <c r="F66" s="37" t="s">
        <v>9</v>
      </c>
      <c r="G66" s="48">
        <v>1.7361111111111099E-3</v>
      </c>
      <c r="H66" s="48">
        <v>2.0370370370370369E-2</v>
      </c>
      <c r="I66" s="49">
        <f>H66-G66</f>
        <v>1.863425925925926E-2</v>
      </c>
      <c r="J66" s="71">
        <f>I66/M66</f>
        <v>1.8411116526952598E-2</v>
      </c>
      <c r="K66" s="70"/>
      <c r="L66" s="1">
        <v>2025</v>
      </c>
      <c r="M66" s="24">
        <f>IF($M$3-E66&gt;=31,VLOOKUP($M$3-E66,[1]Коэффициенты!$A$2:$B$46,2,),1)</f>
        <v>1.0121199999999999</v>
      </c>
    </row>
    <row r="67" spans="2:13" ht="15" customHeight="1" x14ac:dyDescent="0.25">
      <c r="B67" s="23">
        <v>62</v>
      </c>
      <c r="C67" s="37" t="s">
        <v>49</v>
      </c>
      <c r="D67" s="34">
        <f>L67-E67</f>
        <v>24</v>
      </c>
      <c r="E67" s="35">
        <v>2001</v>
      </c>
      <c r="F67" s="37" t="s">
        <v>10</v>
      </c>
      <c r="G67" s="48">
        <v>2.0833333333333298E-3</v>
      </c>
      <c r="H67" s="48" t="s">
        <v>111</v>
      </c>
      <c r="I67" s="49" t="e">
        <f>H67-G67</f>
        <v>#VALUE!</v>
      </c>
      <c r="J67" s="71" t="e">
        <f>I67/M67</f>
        <v>#VALUE!</v>
      </c>
      <c r="K67" s="70"/>
      <c r="L67" s="1">
        <v>2025</v>
      </c>
      <c r="M67" s="24">
        <f>IF($M$3-E67&gt;=31,VLOOKUP($M$3-E67,[1]Коэффициенты!$A$2:$B$46,2,),1)</f>
        <v>1</v>
      </c>
    </row>
    <row r="68" spans="2:13" ht="15" customHeight="1" x14ac:dyDescent="0.25">
      <c r="B68" s="23"/>
      <c r="C68" s="79" t="s">
        <v>30</v>
      </c>
      <c r="D68" s="79"/>
      <c r="E68" s="79"/>
      <c r="F68" s="79"/>
      <c r="G68" s="48"/>
      <c r="H68" s="48"/>
      <c r="I68" s="49"/>
      <c r="J68" s="53" t="e">
        <f t="shared" ref="J68:J69" si="22">I68/M68</f>
        <v>#N/A</v>
      </c>
      <c r="K68" s="54"/>
      <c r="L68" s="7">
        <v>2025</v>
      </c>
      <c r="M68" s="8" t="e">
        <f>IF($M$3-E68&gt;=31,VLOOKUP($M$3-E68,[1]Коэффициенты!$A$2:$B$46,2,),1)</f>
        <v>#N/A</v>
      </c>
    </row>
    <row r="69" spans="2:13" ht="15" customHeight="1" x14ac:dyDescent="0.25">
      <c r="B69" s="23">
        <v>64</v>
      </c>
      <c r="C69" s="41" t="s">
        <v>14</v>
      </c>
      <c r="D69" s="41"/>
      <c r="E69" s="46">
        <v>2008</v>
      </c>
      <c r="F69" s="38" t="s">
        <v>12</v>
      </c>
      <c r="G69" s="48">
        <v>2.60416666666667E-3</v>
      </c>
      <c r="H69" s="48">
        <v>1.6122685185185184E-2</v>
      </c>
      <c r="I69" s="49">
        <f>H69-G69</f>
        <v>1.3518518518518515E-2</v>
      </c>
      <c r="J69" s="53">
        <f t="shared" si="22"/>
        <v>1.3518518518518515E-2</v>
      </c>
      <c r="K69" s="70"/>
      <c r="L69" s="7">
        <v>2025</v>
      </c>
      <c r="M69" s="8">
        <f>IF($M$3-E69&gt;=31,VLOOKUP($M$3-E69,[1]Коэффициенты!$A$2:$B$46,2,),1)</f>
        <v>1</v>
      </c>
    </row>
    <row r="70" spans="2:13" ht="15" customHeight="1" x14ac:dyDescent="0.25">
      <c r="B70" s="23">
        <v>65</v>
      </c>
      <c r="C70" s="41" t="s">
        <v>38</v>
      </c>
      <c r="D70" s="41"/>
      <c r="E70" s="46">
        <v>2008</v>
      </c>
      <c r="F70" s="38" t="s">
        <v>12</v>
      </c>
      <c r="G70" s="48">
        <v>2.43055555555555E-3</v>
      </c>
      <c r="H70" s="48" t="s">
        <v>111</v>
      </c>
      <c r="I70" s="49" t="e">
        <f>H70-G70</f>
        <v>#VALUE!</v>
      </c>
      <c r="J70" s="53"/>
      <c r="K70" s="70"/>
      <c r="L70" s="57"/>
      <c r="M70" s="8"/>
    </row>
    <row r="71" spans="2:13" ht="15" customHeight="1" x14ac:dyDescent="0.25">
      <c r="B71" s="23"/>
      <c r="C71" s="81" t="s">
        <v>36</v>
      </c>
      <c r="D71" s="81"/>
      <c r="E71" s="81"/>
      <c r="F71" s="81"/>
      <c r="G71" s="48"/>
      <c r="H71" s="48"/>
      <c r="I71" s="49"/>
      <c r="J71" s="71"/>
      <c r="K71" s="70"/>
      <c r="L71" s="1">
        <v>2025</v>
      </c>
      <c r="M71" s="24"/>
    </row>
    <row r="72" spans="2:13" ht="15" customHeight="1" x14ac:dyDescent="0.25">
      <c r="B72" s="23">
        <v>66</v>
      </c>
      <c r="C72" s="37" t="s">
        <v>31</v>
      </c>
      <c r="D72" s="34">
        <f t="shared" ref="D72:D79" si="23">L72-E72</f>
        <v>53</v>
      </c>
      <c r="E72" s="35">
        <v>1972</v>
      </c>
      <c r="F72" s="37" t="s">
        <v>9</v>
      </c>
      <c r="G72" s="48">
        <v>3.1250000000000002E-3</v>
      </c>
      <c r="H72" s="48">
        <v>1.3634259259259257E-2</v>
      </c>
      <c r="I72" s="49">
        <f t="shared" ref="I72:I79" si="24">H72-G72</f>
        <v>1.0509259259259256E-2</v>
      </c>
      <c r="J72" s="71">
        <f t="shared" ref="J72:J79" si="25">I72/M72</f>
        <v>9.1763887878273352E-3</v>
      </c>
      <c r="K72" s="70"/>
      <c r="L72" s="1">
        <v>2025</v>
      </c>
      <c r="M72" s="24">
        <f>IF($M$3-E72&gt;=31,VLOOKUP($M$3-E72,[1]Коэффициенты!$A$2:$B$46,2,),1)</f>
        <v>1.1452500000000001</v>
      </c>
    </row>
    <row r="73" spans="2:13" ht="15" customHeight="1" x14ac:dyDescent="0.25">
      <c r="B73" s="23">
        <v>67</v>
      </c>
      <c r="C73" s="41" t="s">
        <v>79</v>
      </c>
      <c r="D73" s="34">
        <f t="shared" si="23"/>
        <v>59</v>
      </c>
      <c r="E73" s="39">
        <v>1966</v>
      </c>
      <c r="F73" s="37" t="s">
        <v>10</v>
      </c>
      <c r="G73" s="48">
        <v>2.9513888888888901E-3</v>
      </c>
      <c r="H73" s="48">
        <v>1.4872685185185185E-2</v>
      </c>
      <c r="I73" s="49">
        <f t="shared" si="24"/>
        <v>1.1921296296296294E-2</v>
      </c>
      <c r="J73" s="71">
        <f t="shared" si="25"/>
        <v>9.7534864073898307E-3</v>
      </c>
      <c r="K73" s="70"/>
      <c r="L73" s="1">
        <v>2025</v>
      </c>
      <c r="M73" s="24">
        <f>IF($M$3-E73&gt;=31,VLOOKUP($M$3-E73,[1]Коэффициенты!$A$2:$B$46,2,),1)</f>
        <v>1.2222599999999999</v>
      </c>
    </row>
    <row r="74" spans="2:13" ht="15" customHeight="1" x14ac:dyDescent="0.25">
      <c r="B74" s="23">
        <v>68</v>
      </c>
      <c r="C74" s="37" t="s">
        <v>77</v>
      </c>
      <c r="D74" s="34">
        <f t="shared" si="23"/>
        <v>45</v>
      </c>
      <c r="E74" s="35">
        <v>1980</v>
      </c>
      <c r="F74" s="37" t="s">
        <v>78</v>
      </c>
      <c r="G74" s="48">
        <v>3.6458333333333299E-3</v>
      </c>
      <c r="H74" s="48">
        <v>1.4953703703703705E-2</v>
      </c>
      <c r="I74" s="49">
        <f t="shared" si="24"/>
        <v>1.1307870370370374E-2</v>
      </c>
      <c r="J74" s="71">
        <f t="shared" si="25"/>
        <v>1.0588290170390627E-2</v>
      </c>
      <c r="K74" s="70"/>
      <c r="L74" s="1">
        <v>2025</v>
      </c>
      <c r="M74" s="24">
        <f>IF($M$3-E74&gt;=31,VLOOKUP($M$3-E74,[1]Коэффициенты!$A$2:$B$46,2,),1)</f>
        <v>1.06796</v>
      </c>
    </row>
    <row r="75" spans="2:13" ht="15" customHeight="1" x14ac:dyDescent="0.25">
      <c r="B75" s="23">
        <v>69</v>
      </c>
      <c r="C75" s="37" t="s">
        <v>37</v>
      </c>
      <c r="D75" s="34">
        <f t="shared" si="23"/>
        <v>45</v>
      </c>
      <c r="E75" s="35">
        <v>1980</v>
      </c>
      <c r="F75" s="37" t="s">
        <v>10</v>
      </c>
      <c r="G75" s="48">
        <v>3.4722222222222199E-3</v>
      </c>
      <c r="H75" s="48">
        <v>1.5138888888888889E-2</v>
      </c>
      <c r="I75" s="49">
        <f t="shared" si="24"/>
        <v>1.1666666666666669E-2</v>
      </c>
      <c r="J75" s="71">
        <f t="shared" si="25"/>
        <v>1.0924254341610798E-2</v>
      </c>
      <c r="K75" s="70"/>
      <c r="L75" s="1">
        <v>2025</v>
      </c>
      <c r="M75" s="24">
        <f>IF($M$3-E75&gt;=31,VLOOKUP($M$3-E75,[1]Коэффициенты!$A$2:$B$46,2,),1)</f>
        <v>1.06796</v>
      </c>
    </row>
    <row r="76" spans="2:13" ht="15" customHeight="1" x14ac:dyDescent="0.25">
      <c r="B76" s="23">
        <v>70</v>
      </c>
      <c r="C76" s="41" t="s">
        <v>100</v>
      </c>
      <c r="D76" s="34">
        <f t="shared" si="23"/>
        <v>52</v>
      </c>
      <c r="E76" s="39">
        <v>1973</v>
      </c>
      <c r="F76" s="37" t="s">
        <v>9</v>
      </c>
      <c r="G76" s="48">
        <v>2.7777777777777801E-3</v>
      </c>
      <c r="H76" s="48">
        <v>1.5590277777777778E-2</v>
      </c>
      <c r="I76" s="49">
        <f t="shared" si="24"/>
        <v>1.2812499999999998E-2</v>
      </c>
      <c r="J76" s="71">
        <f t="shared" si="25"/>
        <v>1.1298401248666236E-2</v>
      </c>
      <c r="K76" s="70"/>
      <c r="L76" s="1">
        <v>2025</v>
      </c>
      <c r="M76" s="24">
        <f>IF($M$3-E76&gt;=31,VLOOKUP($M$3-E76,[1]Коэффициенты!$A$2:$B$46,2,),1)</f>
        <v>1.13401</v>
      </c>
    </row>
    <row r="77" spans="2:13" ht="15" customHeight="1" x14ac:dyDescent="0.25">
      <c r="B77" s="23">
        <v>71</v>
      </c>
      <c r="C77" s="37" t="s">
        <v>99</v>
      </c>
      <c r="D77" s="34">
        <f t="shared" si="23"/>
        <v>42</v>
      </c>
      <c r="E77" s="35">
        <v>1983</v>
      </c>
      <c r="F77" s="37" t="s">
        <v>9</v>
      </c>
      <c r="G77" s="48">
        <v>3.81944444444444E-3</v>
      </c>
      <c r="H77" s="48">
        <v>1.6030092592592592E-2</v>
      </c>
      <c r="I77" s="49">
        <f t="shared" si="24"/>
        <v>1.2210648148148153E-2</v>
      </c>
      <c r="J77" s="71">
        <f t="shared" si="25"/>
        <v>1.1668639828131445E-2</v>
      </c>
      <c r="K77" s="70"/>
      <c r="L77" s="1">
        <v>2025</v>
      </c>
      <c r="M77" s="24">
        <f>IF($M$3-E77&gt;=31,VLOOKUP($M$3-E77,[1]Коэффициенты!$A$2:$B$46,2,),1)</f>
        <v>1.0464500000000001</v>
      </c>
    </row>
    <row r="78" spans="2:13" ht="15" customHeight="1" x14ac:dyDescent="0.25">
      <c r="B78" s="23">
        <v>72</v>
      </c>
      <c r="C78" s="37" t="s">
        <v>110</v>
      </c>
      <c r="D78" s="34">
        <f t="shared" si="23"/>
        <v>47</v>
      </c>
      <c r="E78" s="35">
        <v>1978</v>
      </c>
      <c r="F78" s="37" t="s">
        <v>43</v>
      </c>
      <c r="G78" s="48">
        <v>6.076388888888889E-3</v>
      </c>
      <c r="H78" s="48">
        <v>1.9328703703703702E-2</v>
      </c>
      <c r="I78" s="49">
        <f t="shared" si="24"/>
        <v>1.3252314814814814E-2</v>
      </c>
      <c r="J78" s="71">
        <f t="shared" si="25"/>
        <v>1.2219070235685268E-2</v>
      </c>
      <c r="K78" s="70"/>
      <c r="L78" s="1">
        <v>2025</v>
      </c>
      <c r="M78" s="24">
        <f>IF($M$3-E78&gt;=31,VLOOKUP($M$3-E78,[1]Коэффициенты!$A$2:$B$46,2,),1)</f>
        <v>1.08456</v>
      </c>
    </row>
    <row r="79" spans="2:13" ht="15" customHeight="1" x14ac:dyDescent="0.25">
      <c r="B79" s="23">
        <v>85</v>
      </c>
      <c r="C79" s="37" t="s">
        <v>44</v>
      </c>
      <c r="D79" s="34">
        <f t="shared" si="23"/>
        <v>49</v>
      </c>
      <c r="E79" s="35">
        <v>1976</v>
      </c>
      <c r="F79" s="37" t="s">
        <v>43</v>
      </c>
      <c r="G79" s="48">
        <v>3.2986111111111098E-3</v>
      </c>
      <c r="H79" s="48" t="s">
        <v>111</v>
      </c>
      <c r="I79" s="49" t="e">
        <f t="shared" si="24"/>
        <v>#VALUE!</v>
      </c>
      <c r="J79" s="71" t="e">
        <f t="shared" si="25"/>
        <v>#VALUE!</v>
      </c>
      <c r="K79" s="70"/>
      <c r="L79" s="1">
        <v>2025</v>
      </c>
      <c r="M79" s="24">
        <f>IF($M$3-E79&gt;=31,VLOOKUP($M$3-E79,[1]Коэффициенты!$A$2:$B$46,2,),1)</f>
        <v>1.1029800000000001</v>
      </c>
    </row>
    <row r="80" spans="2:13" ht="15" customHeight="1" x14ac:dyDescent="0.25">
      <c r="B80" s="23"/>
      <c r="C80" s="79" t="s">
        <v>34</v>
      </c>
      <c r="D80" s="79"/>
      <c r="E80" s="79"/>
      <c r="F80" s="79"/>
      <c r="G80" s="48"/>
      <c r="H80" s="48"/>
      <c r="I80" s="49"/>
      <c r="J80" s="71"/>
      <c r="K80" s="70"/>
      <c r="L80" s="1">
        <v>2025</v>
      </c>
      <c r="M80" s="24"/>
    </row>
    <row r="81" spans="2:13" ht="15" customHeight="1" x14ac:dyDescent="0.25">
      <c r="B81" s="23">
        <v>73</v>
      </c>
      <c r="C81" s="55" t="s">
        <v>68</v>
      </c>
      <c r="D81" s="34">
        <f>L81-E81</f>
        <v>19</v>
      </c>
      <c r="E81" s="42">
        <v>2006</v>
      </c>
      <c r="F81" s="37" t="s">
        <v>50</v>
      </c>
      <c r="G81" s="48">
        <v>3.99305555555555E-3</v>
      </c>
      <c r="H81" s="48">
        <v>1.4606481481481482E-2</v>
      </c>
      <c r="I81" s="49">
        <f>H81-G81</f>
        <v>1.0613425925925932E-2</v>
      </c>
      <c r="J81" s="53">
        <f t="shared" ref="J81:J84" si="26">I81/M81</f>
        <v>1.0613425925925932E-2</v>
      </c>
      <c r="K81" s="70"/>
      <c r="L81" s="7">
        <v>2025</v>
      </c>
      <c r="M81" s="8">
        <f>IF($M$3-E81&gt;=31,VLOOKUP($M$3-E81,[1]Коэффициенты!$A$2:$B$46,2,),1)</f>
        <v>1</v>
      </c>
    </row>
    <row r="82" spans="2:13" ht="15" customHeight="1" x14ac:dyDescent="0.25">
      <c r="B82" s="23">
        <v>74</v>
      </c>
      <c r="C82" s="55" t="s">
        <v>69</v>
      </c>
      <c r="D82" s="34">
        <f>L82-E82</f>
        <v>-1997</v>
      </c>
      <c r="E82" s="42">
        <v>1997</v>
      </c>
      <c r="F82" s="36" t="s">
        <v>51</v>
      </c>
      <c r="G82" s="48">
        <v>4.6874999999999903E-3</v>
      </c>
      <c r="H82" s="48">
        <v>1.6018518518518519E-2</v>
      </c>
      <c r="I82" s="49">
        <f>H82-G82</f>
        <v>1.1331018518518528E-2</v>
      </c>
      <c r="J82" s="53" t="e">
        <f t="shared" si="26"/>
        <v>#DIV/0!</v>
      </c>
      <c r="K82" s="70"/>
      <c r="L82" s="7"/>
      <c r="M82" s="8"/>
    </row>
    <row r="83" spans="2:13" ht="15" customHeight="1" x14ac:dyDescent="0.25">
      <c r="B83" s="23">
        <v>75</v>
      </c>
      <c r="C83" s="55" t="s">
        <v>59</v>
      </c>
      <c r="D83" s="34">
        <v>30</v>
      </c>
      <c r="E83" s="42">
        <v>1997</v>
      </c>
      <c r="F83" s="37" t="s">
        <v>9</v>
      </c>
      <c r="G83" s="48">
        <v>4.5138888888888798E-3</v>
      </c>
      <c r="H83" s="48">
        <v>1.6076388888888887E-2</v>
      </c>
      <c r="I83" s="49">
        <f>H83-G83</f>
        <v>1.1562500000000007E-2</v>
      </c>
      <c r="J83" s="53">
        <f t="shared" si="26"/>
        <v>1.1562500000000007E-2</v>
      </c>
      <c r="K83" s="70"/>
      <c r="L83" s="7">
        <v>2025</v>
      </c>
      <c r="M83" s="8">
        <f>IF($M$3-E83&gt;=31,VLOOKUP($M$3-E83,[1]Коэффициенты!$A$2:$B$46,2,),1)</f>
        <v>1</v>
      </c>
    </row>
    <row r="84" spans="2:13" ht="15" customHeight="1" x14ac:dyDescent="0.25">
      <c r="B84" s="23">
        <v>76</v>
      </c>
      <c r="C84" s="55" t="s">
        <v>66</v>
      </c>
      <c r="D84" s="34">
        <f>L84-E84</f>
        <v>-1998</v>
      </c>
      <c r="E84" s="42">
        <v>1998</v>
      </c>
      <c r="F84" s="36" t="s">
        <v>12</v>
      </c>
      <c r="G84" s="48">
        <v>4.3402777777777702E-3</v>
      </c>
      <c r="H84" s="48">
        <v>1.6562500000000001E-2</v>
      </c>
      <c r="I84" s="49">
        <f>H84-G84</f>
        <v>1.2222222222222232E-2</v>
      </c>
      <c r="J84" s="53" t="e">
        <f t="shared" si="26"/>
        <v>#DIV/0!</v>
      </c>
      <c r="K84" s="70"/>
      <c r="L84" s="7"/>
      <c r="M84" s="22"/>
    </row>
    <row r="85" spans="2:13" ht="15" customHeight="1" x14ac:dyDescent="0.25">
      <c r="B85" s="23">
        <v>77</v>
      </c>
      <c r="C85" s="55" t="s">
        <v>75</v>
      </c>
      <c r="D85" s="34">
        <v>29</v>
      </c>
      <c r="E85" s="42">
        <v>1996</v>
      </c>
      <c r="F85" s="37" t="s">
        <v>76</v>
      </c>
      <c r="G85" s="48">
        <v>4.1666666666666597E-3</v>
      </c>
      <c r="H85" s="48">
        <v>1.6782407407407409E-2</v>
      </c>
      <c r="I85" s="49">
        <f>H85-G85</f>
        <v>1.261574074074075E-2</v>
      </c>
      <c r="J85" s="53">
        <f t="shared" ref="J85" si="27">I85/M85</f>
        <v>1.261574074074075E-2</v>
      </c>
      <c r="K85" s="70"/>
      <c r="L85" s="7">
        <v>2025</v>
      </c>
      <c r="M85" s="8">
        <f>IF($M$3-E85&gt;=31,VLOOKUP($M$3-E85,[1]Коэффициенты!$A$2:$B$46,2,),1)</f>
        <v>1</v>
      </c>
    </row>
    <row r="86" spans="2:13" ht="15" customHeight="1" x14ac:dyDescent="0.25">
      <c r="B86" s="23"/>
      <c r="C86" s="81" t="s">
        <v>35</v>
      </c>
      <c r="D86" s="81"/>
      <c r="E86" s="81"/>
      <c r="F86" s="81"/>
      <c r="G86" s="48"/>
      <c r="H86" s="48"/>
      <c r="I86" s="49"/>
      <c r="J86" s="71"/>
      <c r="K86" s="70"/>
      <c r="L86" s="1">
        <v>2025</v>
      </c>
      <c r="M86" s="24"/>
    </row>
    <row r="87" spans="2:13" ht="15" customHeight="1" x14ac:dyDescent="0.25">
      <c r="B87" s="23">
        <v>78</v>
      </c>
      <c r="C87" s="41" t="s">
        <v>47</v>
      </c>
      <c r="D87" s="34">
        <f>L87-E87</f>
        <v>40</v>
      </c>
      <c r="E87" s="39">
        <v>1985</v>
      </c>
      <c r="F87" s="38" t="s">
        <v>48</v>
      </c>
      <c r="G87" s="48">
        <v>4.8611111111110999E-3</v>
      </c>
      <c r="H87" s="48">
        <v>1.480324074074074E-2</v>
      </c>
      <c r="I87" s="49">
        <f>H87-G87</f>
        <v>9.942129629629641E-3</v>
      </c>
      <c r="J87" s="71">
        <f>I87/M87</f>
        <v>9.6116800688621599E-3</v>
      </c>
      <c r="K87" s="70"/>
      <c r="L87" s="1">
        <v>2025</v>
      </c>
      <c r="M87" s="24">
        <f>IF($M$3-E87&gt;=31,VLOOKUP($M$3-E87,[1]Коэффициенты!$A$2:$B$46,2,),1)</f>
        <v>1.0343800000000001</v>
      </c>
    </row>
    <row r="88" spans="2:13" ht="15" customHeight="1" x14ac:dyDescent="0.25">
      <c r="B88" s="47"/>
      <c r="C88" s="30" t="s">
        <v>64</v>
      </c>
      <c r="D88" s="25"/>
      <c r="E88" s="31"/>
      <c r="F88" s="32"/>
      <c r="G88" s="26"/>
      <c r="H88" s="26"/>
      <c r="I88" s="27"/>
      <c r="J88" s="28"/>
      <c r="K88" s="29"/>
      <c r="M88" s="33"/>
    </row>
    <row r="89" spans="2:13" ht="15" customHeight="1" x14ac:dyDescent="0.2">
      <c r="B89" s="56"/>
      <c r="C89" s="10" t="s">
        <v>7</v>
      </c>
      <c r="D89" s="10"/>
      <c r="E89" s="10"/>
      <c r="F89" s="11"/>
      <c r="G89" s="12" t="s">
        <v>8</v>
      </c>
      <c r="H89" s="13"/>
      <c r="I89" s="3"/>
      <c r="J89" s="5"/>
      <c r="K89" s="5"/>
      <c r="L89" s="3"/>
    </row>
    <row r="90" spans="2:13" ht="14.1" customHeight="1" x14ac:dyDescent="0.2">
      <c r="B90" s="56"/>
      <c r="C90" s="14"/>
      <c r="D90" s="14"/>
      <c r="E90" s="14"/>
      <c r="F90" s="15"/>
      <c r="G90" s="16"/>
      <c r="H90" s="16"/>
      <c r="I90" s="17"/>
      <c r="J90" s="5"/>
      <c r="K90" s="5"/>
      <c r="L90" s="3"/>
    </row>
    <row r="91" spans="2:13" ht="14.45" customHeight="1" x14ac:dyDescent="0.2">
      <c r="B91" s="56"/>
      <c r="C91" s="50"/>
      <c r="D91" s="50"/>
      <c r="E91" s="51"/>
      <c r="F91" s="52"/>
      <c r="G91" s="80"/>
      <c r="H91" s="80"/>
      <c r="I91" s="80"/>
      <c r="J91" s="5"/>
      <c r="K91" s="5"/>
    </row>
    <row r="92" spans="2:13" ht="15" customHeight="1" x14ac:dyDescent="0.2">
      <c r="J92" s="5"/>
      <c r="K92" s="5"/>
    </row>
    <row r="93" spans="2:13" ht="15" customHeight="1" x14ac:dyDescent="0.2">
      <c r="J93" s="5"/>
      <c r="K93" s="5"/>
    </row>
    <row r="94" spans="2:13" ht="15" customHeight="1" x14ac:dyDescent="0.2">
      <c r="J94" s="5"/>
      <c r="K94" s="5"/>
    </row>
    <row r="95" spans="2:13" ht="15" customHeight="1" x14ac:dyDescent="0.2">
      <c r="J95" s="5"/>
      <c r="K95" s="5"/>
    </row>
    <row r="96" spans="2:13" ht="15" x14ac:dyDescent="0.2">
      <c r="J96" s="5"/>
      <c r="K96" s="5"/>
    </row>
    <row r="97" spans="1:11" ht="15" x14ac:dyDescent="0.2">
      <c r="J97" s="5"/>
      <c r="K97" s="5"/>
    </row>
    <row r="98" spans="1:11" ht="15" x14ac:dyDescent="0.2">
      <c r="J98" s="5"/>
      <c r="K98" s="5"/>
    </row>
    <row r="99" spans="1:11" ht="15" x14ac:dyDescent="0.2">
      <c r="J99" s="5"/>
      <c r="K99" s="5"/>
    </row>
    <row r="100" spans="1:11" ht="15" x14ac:dyDescent="0.2">
      <c r="J100" s="5"/>
      <c r="K100" s="5"/>
    </row>
    <row r="101" spans="1:11" ht="15" x14ac:dyDescent="0.2">
      <c r="J101" s="5"/>
      <c r="K101" s="5"/>
    </row>
    <row r="102" spans="1:11" ht="15" x14ac:dyDescent="0.2">
      <c r="A102" s="1">
        <f t="shared" ref="A102:A118" ca="1" si="28">RAND()</f>
        <v>0.59951202883002774</v>
      </c>
      <c r="J102" s="5"/>
      <c r="K102" s="5"/>
    </row>
    <row r="103" spans="1:11" ht="15" x14ac:dyDescent="0.2">
      <c r="A103" s="1">
        <f t="shared" ca="1" si="28"/>
        <v>0.19613171400202467</v>
      </c>
      <c r="J103" s="5"/>
      <c r="K103" s="5"/>
    </row>
    <row r="104" spans="1:11" ht="15" x14ac:dyDescent="0.2">
      <c r="A104" s="1">
        <f t="shared" ca="1" si="28"/>
        <v>0.74905362160823363</v>
      </c>
      <c r="J104" s="5"/>
      <c r="K104" s="5"/>
    </row>
    <row r="105" spans="1:11" ht="15" x14ac:dyDescent="0.2">
      <c r="A105" s="1">
        <f t="shared" ca="1" si="28"/>
        <v>0.65141434746664229</v>
      </c>
      <c r="J105" s="5"/>
      <c r="K105" s="5"/>
    </row>
    <row r="106" spans="1:11" ht="15" x14ac:dyDescent="0.2">
      <c r="A106" s="1">
        <f t="shared" ca="1" si="28"/>
        <v>0.69224135823614596</v>
      </c>
    </row>
    <row r="107" spans="1:11" ht="15" x14ac:dyDescent="0.2">
      <c r="A107" s="1">
        <f t="shared" ca="1" si="28"/>
        <v>0.91927544641916048</v>
      </c>
    </row>
    <row r="108" spans="1:11" ht="15" x14ac:dyDescent="0.2">
      <c r="A108" s="1">
        <f t="shared" ca="1" si="28"/>
        <v>0.28388634710159488</v>
      </c>
    </row>
    <row r="109" spans="1:11" ht="15" x14ac:dyDescent="0.2">
      <c r="A109" s="1">
        <f t="shared" ca="1" si="28"/>
        <v>0.62196621187820433</v>
      </c>
    </row>
    <row r="110" spans="1:11" ht="15" x14ac:dyDescent="0.2">
      <c r="A110" s="1">
        <f t="shared" ca="1" si="28"/>
        <v>0.55724196552294347</v>
      </c>
    </row>
    <row r="111" spans="1:11" ht="15" x14ac:dyDescent="0.2">
      <c r="A111" s="1">
        <f t="shared" ca="1" si="28"/>
        <v>0.76983388993512525</v>
      </c>
    </row>
    <row r="112" spans="1:11" ht="15" x14ac:dyDescent="0.2">
      <c r="A112" s="1">
        <f t="shared" ca="1" si="28"/>
        <v>0.91286028296094446</v>
      </c>
    </row>
    <row r="113" spans="1:1" ht="15" x14ac:dyDescent="0.2">
      <c r="A113" s="1">
        <f t="shared" ca="1" si="28"/>
        <v>0.3106303562755659</v>
      </c>
    </row>
    <row r="114" spans="1:1" ht="15" x14ac:dyDescent="0.2">
      <c r="A114" s="1">
        <f t="shared" ca="1" si="28"/>
        <v>0.34105188436298906</v>
      </c>
    </row>
    <row r="115" spans="1:1" ht="15" x14ac:dyDescent="0.2">
      <c r="A115" s="1">
        <f t="shared" ca="1" si="28"/>
        <v>5.4556347221787038E-2</v>
      </c>
    </row>
    <row r="116" spans="1:1" ht="15" x14ac:dyDescent="0.2">
      <c r="A116" s="1">
        <f t="shared" ca="1" si="28"/>
        <v>0.15657127017112249</v>
      </c>
    </row>
    <row r="117" spans="1:1" ht="15" x14ac:dyDescent="0.2">
      <c r="A117" s="1">
        <f t="shared" ca="1" si="28"/>
        <v>0.9082629771891878</v>
      </c>
    </row>
    <row r="118" spans="1:1" ht="15" x14ac:dyDescent="0.2">
      <c r="A118" s="1">
        <f t="shared" ca="1" si="28"/>
        <v>0.48653974818981438</v>
      </c>
    </row>
    <row r="119" spans="1:1" ht="15" x14ac:dyDescent="0.2">
      <c r="A119" s="1">
        <f t="shared" ref="A119:A138" ca="1" si="29">RAND()</f>
        <v>0.35416272311581443</v>
      </c>
    </row>
    <row r="120" spans="1:1" ht="15" x14ac:dyDescent="0.2">
      <c r="A120" s="1">
        <f t="shared" ca="1" si="29"/>
        <v>0.10488434677902736</v>
      </c>
    </row>
    <row r="121" spans="1:1" ht="15" x14ac:dyDescent="0.2">
      <c r="A121" s="1">
        <f t="shared" ca="1" si="29"/>
        <v>0.34305736103915063</v>
      </c>
    </row>
    <row r="122" spans="1:1" ht="15" x14ac:dyDescent="0.2">
      <c r="A122" s="1">
        <f t="shared" ca="1" si="29"/>
        <v>0.74179478308463309</v>
      </c>
    </row>
    <row r="123" spans="1:1" ht="15" x14ac:dyDescent="0.2">
      <c r="A123" s="1">
        <f t="shared" ca="1" si="29"/>
        <v>6.7919711309767816E-2</v>
      </c>
    </row>
    <row r="124" spans="1:1" ht="15" x14ac:dyDescent="0.2">
      <c r="A124" s="1">
        <f t="shared" ca="1" si="29"/>
        <v>0.15704312920734287</v>
      </c>
    </row>
    <row r="125" spans="1:1" ht="15" x14ac:dyDescent="0.2">
      <c r="A125" s="1">
        <f t="shared" ca="1" si="29"/>
        <v>0.32905217317232704</v>
      </c>
    </row>
    <row r="126" spans="1:1" ht="15" x14ac:dyDescent="0.2">
      <c r="A126" s="1">
        <f t="shared" ca="1" si="29"/>
        <v>0.57784163780572673</v>
      </c>
    </row>
    <row r="127" spans="1:1" ht="15" x14ac:dyDescent="0.2">
      <c r="A127" s="1">
        <f t="shared" ca="1" si="29"/>
        <v>0.53678066994918816</v>
      </c>
    </row>
    <row r="128" spans="1:1" ht="15" x14ac:dyDescent="0.2">
      <c r="A128" s="1">
        <f t="shared" ca="1" si="29"/>
        <v>0.25800779460593404</v>
      </c>
    </row>
    <row r="129" spans="1:1" ht="15" x14ac:dyDescent="0.2">
      <c r="A129" s="1">
        <f t="shared" ca="1" si="29"/>
        <v>0.92060437016672125</v>
      </c>
    </row>
    <row r="130" spans="1:1" ht="15" x14ac:dyDescent="0.2">
      <c r="A130" s="1">
        <f t="shared" ca="1" si="29"/>
        <v>0.98977192728961472</v>
      </c>
    </row>
    <row r="131" spans="1:1" ht="15" x14ac:dyDescent="0.2">
      <c r="A131" s="1">
        <f t="shared" ca="1" si="29"/>
        <v>0.87696756518796959</v>
      </c>
    </row>
    <row r="132" spans="1:1" ht="15" x14ac:dyDescent="0.2">
      <c r="A132" s="1">
        <f t="shared" ca="1" si="29"/>
        <v>0.72773936783125714</v>
      </c>
    </row>
    <row r="133" spans="1:1" ht="15" x14ac:dyDescent="0.2">
      <c r="A133" s="1">
        <f t="shared" ca="1" si="29"/>
        <v>0.62661931029647233</v>
      </c>
    </row>
    <row r="134" spans="1:1" ht="15" x14ac:dyDescent="0.2">
      <c r="A134" s="1">
        <f t="shared" ca="1" si="29"/>
        <v>0.8802381301077562</v>
      </c>
    </row>
    <row r="135" spans="1:1" ht="15" x14ac:dyDescent="0.2">
      <c r="A135" s="1">
        <f t="shared" ca="1" si="29"/>
        <v>3.4215641613513981E-2</v>
      </c>
    </row>
    <row r="136" spans="1:1" ht="15" x14ac:dyDescent="0.2">
      <c r="A136" s="1">
        <f t="shared" ca="1" si="29"/>
        <v>0.54798878428468911</v>
      </c>
    </row>
    <row r="137" spans="1:1" ht="15" x14ac:dyDescent="0.2">
      <c r="A137" s="1">
        <f t="shared" ca="1" si="29"/>
        <v>0.82892706547706796</v>
      </c>
    </row>
    <row r="138" spans="1:1" ht="15" x14ac:dyDescent="0.2">
      <c r="A138" s="1">
        <f t="shared" ca="1" si="29"/>
        <v>0.66539292957156937</v>
      </c>
    </row>
    <row r="139" spans="1:1" ht="15" x14ac:dyDescent="0.2">
      <c r="A139" s="1">
        <f t="shared" ref="A139:A152" ca="1" si="30">RAND()</f>
        <v>0.21038230497238608</v>
      </c>
    </row>
    <row r="140" spans="1:1" ht="15" x14ac:dyDescent="0.2">
      <c r="A140" s="1">
        <f t="shared" ca="1" si="30"/>
        <v>0.61216626030723598</v>
      </c>
    </row>
    <row r="141" spans="1:1" ht="15" x14ac:dyDescent="0.2">
      <c r="A141" s="1">
        <f t="shared" ca="1" si="30"/>
        <v>0.91672633582804519</v>
      </c>
    </row>
    <row r="142" spans="1:1" ht="15" x14ac:dyDescent="0.2">
      <c r="A142" s="1">
        <f t="shared" ca="1" si="30"/>
        <v>0.64580186219296898</v>
      </c>
    </row>
    <row r="143" spans="1:1" ht="15" x14ac:dyDescent="0.2">
      <c r="A143" s="1">
        <f t="shared" ca="1" si="30"/>
        <v>0.42126964139617107</v>
      </c>
    </row>
    <row r="144" spans="1:1" ht="15" x14ac:dyDescent="0.2">
      <c r="A144" s="1">
        <f t="shared" ca="1" si="30"/>
        <v>0.55795452918312127</v>
      </c>
    </row>
    <row r="145" spans="1:1" ht="15" x14ac:dyDescent="0.2">
      <c r="A145" s="1">
        <f t="shared" ca="1" si="30"/>
        <v>0.25965235037493795</v>
      </c>
    </row>
    <row r="146" spans="1:1" ht="15" x14ac:dyDescent="0.2">
      <c r="A146" s="1">
        <f t="shared" ca="1" si="30"/>
        <v>0.15702284135084765</v>
      </c>
    </row>
    <row r="147" spans="1:1" ht="15" x14ac:dyDescent="0.2">
      <c r="A147" s="1">
        <f t="shared" ca="1" si="30"/>
        <v>0.88073587454005997</v>
      </c>
    </row>
    <row r="148" spans="1:1" ht="15" x14ac:dyDescent="0.2">
      <c r="A148" s="1">
        <f t="shared" ca="1" si="30"/>
        <v>0.57690980739829789</v>
      </c>
    </row>
    <row r="149" spans="1:1" ht="15" x14ac:dyDescent="0.2">
      <c r="A149" s="1">
        <f t="shared" ca="1" si="30"/>
        <v>0.2270709402816431</v>
      </c>
    </row>
    <row r="150" spans="1:1" ht="15" x14ac:dyDescent="0.2">
      <c r="A150" s="1">
        <f t="shared" ca="1" si="30"/>
        <v>0.15688972796259726</v>
      </c>
    </row>
    <row r="151" spans="1:1" ht="15" x14ac:dyDescent="0.2">
      <c r="A151" s="1">
        <f t="shared" ca="1" si="30"/>
        <v>0.27822072888488392</v>
      </c>
    </row>
    <row r="152" spans="1:1" ht="15" x14ac:dyDescent="0.2">
      <c r="A152" s="1">
        <f t="shared" ca="1" si="30"/>
        <v>0.49803268251918242</v>
      </c>
    </row>
    <row r="153" spans="1:1" ht="15" x14ac:dyDescent="0.2">
      <c r="A153" s="1">
        <f t="shared" ref="A153" ca="1" si="31">RAND()</f>
        <v>0.95792081634096382</v>
      </c>
    </row>
  </sheetData>
  <sortState ref="C81:I85">
    <sortCondition ref="I81:I85"/>
  </sortState>
  <mergeCells count="25">
    <mergeCell ref="C36:F36"/>
    <mergeCell ref="D23:E23"/>
    <mergeCell ref="B1:I1"/>
    <mergeCell ref="C4:F4"/>
    <mergeCell ref="C3:H3"/>
    <mergeCell ref="G4:I4"/>
    <mergeCell ref="C10:F10"/>
    <mergeCell ref="D6:E6"/>
    <mergeCell ref="B2:I2"/>
    <mergeCell ref="D43:E43"/>
    <mergeCell ref="C68:F68"/>
    <mergeCell ref="C7:F7"/>
    <mergeCell ref="C12:F12"/>
    <mergeCell ref="G91:I91"/>
    <mergeCell ref="C71:F71"/>
    <mergeCell ref="C80:F80"/>
    <mergeCell ref="C86:F86"/>
    <mergeCell ref="C57:F57"/>
    <mergeCell ref="C63:F63"/>
    <mergeCell ref="C44:F44"/>
    <mergeCell ref="C47:F47"/>
    <mergeCell ref="C52:F52"/>
    <mergeCell ref="C24:F24"/>
    <mergeCell ref="C17:F17"/>
    <mergeCell ref="C28:F28"/>
  </mergeCells>
  <phoneticPr fontId="0" type="noConversion"/>
  <pageMargins left="0.23622047244094491" right="0.23622047244094491" top="0.31496062992125984" bottom="0.27559055118110237" header="0.31496062992125984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СтартФиниш(030)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ski_base1</cp:lastModifiedBy>
  <cp:lastPrinted>2024-12-22T08:55:46Z</cp:lastPrinted>
  <dcterms:created xsi:type="dcterms:W3CDTF">2002-12-26T06:33:26Z</dcterms:created>
  <dcterms:modified xsi:type="dcterms:W3CDTF">2024-12-22T09:02:30Z</dcterms:modified>
</cp:coreProperties>
</file>